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crapsb-my.sharepoint.com/personal/npinzon_cra_gov_co/Documents/NATHALY CRA/2023/CONTABILIDAD 2023/09_SEPTIEMBRE 2023/"/>
    </mc:Choice>
  </mc:AlternateContent>
  <xr:revisionPtr revIDLastSave="2208" documentId="13_ncr:1_{55A945B8-5AE5-4543-87CC-FCB022041D29}" xr6:coauthVersionLast="47" xr6:coauthVersionMax="47" xr10:uidLastSave="{221A496B-6D65-4D8C-B26C-C1E30431F591}"/>
  <bookViews>
    <workbookView xWindow="-120" yWindow="-120" windowWidth="24240" windowHeight="13140" tabRatio="746" firstSheet="3" activeTab="5" xr2:uid="{00000000-000D-0000-FFFF-FFFF00000000}"/>
  </bookViews>
  <sheets>
    <sheet name="GCF-FOR09" sheetId="1" state="hidden" r:id="rId1"/>
    <sheet name="GCF-FOR10" sheetId="7" state="hidden" r:id="rId2"/>
    <sheet name="GCF-FOR10 mar_junio" sheetId="9" state="hidden" r:id="rId3"/>
    <sheet name="SEPTIEMBRE 2023" sheetId="10" r:id="rId4"/>
    <sheet name="JUNIO 2023" sheetId="5" r:id="rId5"/>
    <sheet name="SEPTIEMBRE 2022 " sheetId="8" r:id="rId6"/>
  </sheets>
  <externalReferences>
    <externalReference r:id="rId7"/>
    <externalReference r:id="rId8"/>
    <externalReference r:id="rId9"/>
  </externalReferences>
  <definedNames>
    <definedName name="_DEV94" localSheetId="1">#REF!</definedName>
    <definedName name="_DEV94" localSheetId="2">#REF!</definedName>
    <definedName name="_DEV94">#REF!</definedName>
    <definedName name="_DTF94" localSheetId="1">#REF!</definedName>
    <definedName name="_DTF94" localSheetId="2">#REF!</definedName>
    <definedName name="_DTF94">#REF!</definedName>
    <definedName name="_xlnm._FilterDatabase" localSheetId="4" hidden="1">'JUNIO 2023'!$A$6:$H$284</definedName>
    <definedName name="_xlnm._FilterDatabase" localSheetId="5" hidden="1">'SEPTIEMBRE 2022 '!$A$6:$J$263</definedName>
    <definedName name="_xlnm._FilterDatabase" localSheetId="3" hidden="1">'SEPTIEMBRE 2023'!$A$9:$I$300</definedName>
    <definedName name="_Key1" localSheetId="1" hidden="1">#REF!</definedName>
    <definedName name="_Key1" localSheetId="2" hidden="1">#REF!</definedName>
    <definedName name="_Key1" localSheetId="4" hidden="1">#REF!</definedName>
    <definedName name="_Key1" localSheetId="5" hidden="1">#REF!</definedName>
    <definedName name="_Key1" hidden="1">#REF!</definedName>
    <definedName name="_Key2" localSheetId="1" hidden="1">#REF!</definedName>
    <definedName name="_Key2" localSheetId="2" hidden="1">#REF!</definedName>
    <definedName name="_Key2" localSheetId="4" hidden="1">#REF!</definedName>
    <definedName name="_Key2" localSheetId="5" hidden="1">#REF!</definedName>
    <definedName name="_Key2" hidden="1">#REF!</definedName>
    <definedName name="_Order1" hidden="1">0</definedName>
    <definedName name="_Order2" hidden="1">255</definedName>
    <definedName name="_PRE1" localSheetId="1">#REF!</definedName>
    <definedName name="_PRE1" localSheetId="2">#REF!</definedName>
    <definedName name="_PRE1" localSheetId="4">#REF!</definedName>
    <definedName name="_PRE1" localSheetId="5">#REF!</definedName>
    <definedName name="_PRE1">#REF!</definedName>
    <definedName name="_PRE2" localSheetId="1">#REF!</definedName>
    <definedName name="_PRE2" localSheetId="2">#REF!</definedName>
    <definedName name="_PRE2">#REF!</definedName>
    <definedName name="_PRE3" localSheetId="1">#REF!</definedName>
    <definedName name="_PRE3" localSheetId="2">#REF!</definedName>
    <definedName name="_PRE3">#REF!</definedName>
    <definedName name="_PRE4" localSheetId="1">#REF!</definedName>
    <definedName name="_PRE4" localSheetId="2">#REF!</definedName>
    <definedName name="_PRE4">#REF!</definedName>
    <definedName name="_Sort" localSheetId="1" hidden="1">#REF!</definedName>
    <definedName name="_Sort" localSheetId="2" hidden="1">#REF!</definedName>
    <definedName name="_Sort" hidden="1">#REF!</definedName>
    <definedName name="_TRM94" localSheetId="1">#REF!</definedName>
    <definedName name="_TRM94" localSheetId="2">#REF!</definedName>
    <definedName name="_TRM94">#REF!</definedName>
    <definedName name="ACTIVO" localSheetId="1">#REF!</definedName>
    <definedName name="ACTIVO" localSheetId="2">#REF!</definedName>
    <definedName name="ACTIVO">#REF!</definedName>
    <definedName name="ACTIVOT" localSheetId="1">#REF!</definedName>
    <definedName name="ACTIVOT" localSheetId="2">#REF!</definedName>
    <definedName name="ACTIVOT">#REF!</definedName>
    <definedName name="_xlnm.Print_Area" localSheetId="0">'GCF-FOR09'!$A$1:$N$76</definedName>
    <definedName name="_xlnm.Print_Area" localSheetId="1">'GCF-FOR10'!$A$1:$I$65</definedName>
    <definedName name="_xlnm.Print_Area" localSheetId="2">'GCF-FOR10 mar_junio'!$A$1:$I$65</definedName>
    <definedName name="_xlnm.Print_Area" localSheetId="4">'JUNIO 2023'!$A$1:$F$6</definedName>
    <definedName name="_xlnm.Print_Area" localSheetId="5">'SEPTIEMBRE 2022 '!$A$1:$F$6</definedName>
    <definedName name="_xlnm.Database" localSheetId="1">#REF!</definedName>
    <definedName name="_xlnm.Database" localSheetId="2">#REF!</definedName>
    <definedName name="_xlnm.Database">#REF!</definedName>
    <definedName name="cheques" localSheetId="1">[1]Listas!$A$17:$A$19</definedName>
    <definedName name="cheques" localSheetId="2">[1]Listas!$A$17:$A$19</definedName>
    <definedName name="cheques" localSheetId="4">[1]Listas!$A$17:$A$19</definedName>
    <definedName name="cheques" localSheetId="5">[1]Listas!$A$17:$A$19</definedName>
    <definedName name="cheques">[1]Listas!$A$17:$A$19</definedName>
    <definedName name="DEV" localSheetId="1">#REF!</definedName>
    <definedName name="DEV" localSheetId="2">#REF!</definedName>
    <definedName name="DEV">#REF!</definedName>
    <definedName name="Div_otros" localSheetId="1">[2]Consolidado!#REF!</definedName>
    <definedName name="Div_otros" localSheetId="2">[2]Consolidado!#REF!</definedName>
    <definedName name="Div_otros">[2]Consolidado!#REF!</definedName>
    <definedName name="ESCENARIO" localSheetId="1">#REF!</definedName>
    <definedName name="ESCENARIO" localSheetId="2">#REF!</definedName>
    <definedName name="ESCENARIO" localSheetId="5">#REF!</definedName>
    <definedName name="ESCENARIO">#REF!</definedName>
    <definedName name="FONDOS" localSheetId="1">#REF!</definedName>
    <definedName name="FONDOS" localSheetId="2">#REF!</definedName>
    <definedName name="FONDOS">#REF!</definedName>
    <definedName name="fuentes" localSheetId="1">[2]Consolidado!#REF!</definedName>
    <definedName name="fuentes" localSheetId="2">[2]Consolidado!#REF!</definedName>
    <definedName name="fuentes">[2]Consolidado!#REF!</definedName>
    <definedName name="GASTOS" localSheetId="1">#REF!</definedName>
    <definedName name="GASTOS" localSheetId="2">#REF!</definedName>
    <definedName name="GASTOS" localSheetId="5">#REF!</definedName>
    <definedName name="GASTOS">#REF!</definedName>
    <definedName name="GG" localSheetId="1">#REF!</definedName>
    <definedName name="GG" localSheetId="2">#REF!</definedName>
    <definedName name="GG">#REF!</definedName>
    <definedName name="INDICADORES" localSheetId="1">#REF!</definedName>
    <definedName name="INDICADORES" localSheetId="2">#REF!</definedName>
    <definedName name="INDICADORES">#REF!</definedName>
    <definedName name="indicadores1" localSheetId="1">#REF!</definedName>
    <definedName name="indicadores1" localSheetId="2">#REF!</definedName>
    <definedName name="indicadores1">#REF!</definedName>
    <definedName name="INFIN" localSheetId="1">#REF!</definedName>
    <definedName name="INFIN" localSheetId="2">#REF!</definedName>
    <definedName name="INFIN">#REF!</definedName>
    <definedName name="INFIN94" localSheetId="1">#REF!</definedName>
    <definedName name="INFIN94" localSheetId="2">#REF!</definedName>
    <definedName name="INFIN94">#REF!</definedName>
    <definedName name="INFLA" localSheetId="1">#REF!</definedName>
    <definedName name="INFLA" localSheetId="2">#REF!</definedName>
    <definedName name="INFLA">#REF!</definedName>
    <definedName name="inv" localSheetId="1">[2]Consolidado!#REF!</definedName>
    <definedName name="inv" localSheetId="2">[2]Consolidado!#REF!</definedName>
    <definedName name="inv">[2]Consolidado!#REF!</definedName>
    <definedName name="Inven213" localSheetId="1">#REF!</definedName>
    <definedName name="Inven213" localSheetId="2">#REF!</definedName>
    <definedName name="Inven213" localSheetId="5">#REF!</definedName>
    <definedName name="Inven213">#REF!</definedName>
    <definedName name="IVA" localSheetId="1">[2]Consolidado!#REF!</definedName>
    <definedName name="IVA" localSheetId="2">[2]Consolidado!#REF!</definedName>
    <definedName name="IVA" localSheetId="5">[2]Consolidado!#REF!</definedName>
    <definedName name="IVA">[2]Consolidado!#REF!</definedName>
    <definedName name="mkbkb" localSheetId="1">#REF!</definedName>
    <definedName name="mkbkb" localSheetId="2">#REF!</definedName>
    <definedName name="mkbkb" localSheetId="5">#REF!</definedName>
    <definedName name="mkbkb">#REF!</definedName>
    <definedName name="Monedas" localSheetId="1">[1]Listas!$A$5:$A$13</definedName>
    <definedName name="Monedas" localSheetId="2">[1]Listas!$A$5:$A$13</definedName>
    <definedName name="Monedas" localSheetId="4">[1]Listas!$A$5:$A$13</definedName>
    <definedName name="Monedas" localSheetId="5">[1]Listas!$A$5:$A$13</definedName>
    <definedName name="Monedas">[1]Listas!$A$5:$A$13</definedName>
    <definedName name="neyla" localSheetId="1">#REF!</definedName>
    <definedName name="neyla" localSheetId="2">#REF!</definedName>
    <definedName name="neyla">#REF!</definedName>
    <definedName name="ññ" localSheetId="1">#REF!</definedName>
    <definedName name="ññ" localSheetId="2">#REF!</definedName>
    <definedName name="ññ">#REF!</definedName>
    <definedName name="PASIVO" localSheetId="1">#REF!</definedName>
    <definedName name="PASIVO" localSheetId="2">#REF!</definedName>
    <definedName name="PASIVO">#REF!</definedName>
    <definedName name="PASIVOT" localSheetId="1">#REF!</definedName>
    <definedName name="PASIVOT" localSheetId="2">#REF!</definedName>
    <definedName name="PASIVOT">#REF!</definedName>
    <definedName name="PATRIMONIO" localSheetId="1">#REF!</definedName>
    <definedName name="PATRIMONIO" localSheetId="2">#REF!</definedName>
    <definedName name="PATRIMONIO">#REF!</definedName>
    <definedName name="PATRIMONIOT" localSheetId="1">#REF!</definedName>
    <definedName name="PATRIMONIOT" localSheetId="2">#REF!</definedName>
    <definedName name="PATRIMONIOT">#REF!</definedName>
    <definedName name="PMAG1" localSheetId="1">#REF!</definedName>
    <definedName name="PMAG1" localSheetId="2">#REF!</definedName>
    <definedName name="PMAG1">#REF!</definedName>
    <definedName name="PMAG2" localSheetId="1">#REF!</definedName>
    <definedName name="PMAG2" localSheetId="2">#REF!</definedName>
    <definedName name="PMAG2">#REF!</definedName>
    <definedName name="PMAG3" localSheetId="1">#REF!</definedName>
    <definedName name="PMAG3" localSheetId="2">#REF!</definedName>
    <definedName name="PMAG3">#REF!</definedName>
    <definedName name="PMAG4" localSheetId="1">#REF!</definedName>
    <definedName name="PMAG4" localSheetId="2">#REF!</definedName>
    <definedName name="PMAG4">#REF!</definedName>
    <definedName name="PMAG5" localSheetId="1">#REF!</definedName>
    <definedName name="PMAG5" localSheetId="2">#REF!</definedName>
    <definedName name="PMAG5">#REF!</definedName>
    <definedName name="PRECIONAL" localSheetId="1">#REF!</definedName>
    <definedName name="PRECIONAL" localSheetId="2">#REF!</definedName>
    <definedName name="PRECIONAL">#REF!</definedName>
    <definedName name="SENSI" localSheetId="1">[2]Consolidado!#REF!</definedName>
    <definedName name="SENSI" localSheetId="2">[2]Consolidado!#REF!</definedName>
    <definedName name="SENSI">[2]Consolidado!#REF!</definedName>
    <definedName name="SUPUESTOS" localSheetId="1">#REF!</definedName>
    <definedName name="SUPUESTOS" localSheetId="2">#REF!</definedName>
    <definedName name="SUPUESTOS" localSheetId="5">#REF!</definedName>
    <definedName name="SUPUESTOS">#REF!</definedName>
    <definedName name="TASA1" localSheetId="1">#REF!</definedName>
    <definedName name="TASA1" localSheetId="2">#REF!</definedName>
    <definedName name="TASA1">#REF!</definedName>
    <definedName name="TASA2" localSheetId="1">#REF!</definedName>
    <definedName name="TASA2" localSheetId="2">#REF!</definedName>
    <definedName name="TASA2">#REF!</definedName>
    <definedName name="TASA3" localSheetId="1">#REF!</definedName>
    <definedName name="TASA3" localSheetId="2">#REF!</definedName>
    <definedName name="TASA3">#REF!</definedName>
    <definedName name="tasa4" localSheetId="1">[2]Consolidado!#REF!</definedName>
    <definedName name="tasa4" localSheetId="2">[2]Consolidado!#REF!</definedName>
    <definedName name="tasa4">[2]Consolidado!#REF!</definedName>
    <definedName name="TASA5" localSheetId="1">[2]Consolidado!#REF!</definedName>
    <definedName name="TASA5" localSheetId="2">[2]Consolidado!#REF!</definedName>
    <definedName name="TASA5">[2]Consolidado!#REF!</definedName>
    <definedName name="_xlnm.Print_Titles" localSheetId="4">'JUNIO 2023'!$1:$6</definedName>
    <definedName name="_xlnm.Print_Titles" localSheetId="5">'SEPTIEMBRE 2022 '!$1:$6</definedName>
    <definedName name="TRM" localSheetId="1">#REF!</definedName>
    <definedName name="TRM" localSheetId="2">#REF!</definedName>
    <definedName name="TRM" localSheetId="4">#REF!</definedName>
    <definedName name="TRM" localSheetId="5">#REF!</definedName>
    <definedName name="TRM">#REF!</definedName>
    <definedName name="TRMP" localSheetId="1">#REF!</definedName>
    <definedName name="TRMP" localSheetId="2">#REF!</definedName>
    <definedName name="TRMP" localSheetId="4">#REF!</definedName>
    <definedName name="TRMP" localSheetId="5">#REF!</definedName>
    <definedName name="TRMP">#REF!</definedName>
    <definedName name="U">[3]BALANCE!$B$70</definedName>
    <definedName name="validacion" localSheetId="1">[1]Listas!$E$5:$E$6</definedName>
    <definedName name="validacion" localSheetId="2">[1]Listas!$E$5:$E$6</definedName>
    <definedName name="validacion" localSheetId="4">[1]Listas!$E$5:$E$6</definedName>
    <definedName name="validacion" localSheetId="5">[1]Listas!$E$5:$E$6</definedName>
    <definedName name="validacion">[1]Listas!$E$5:$E$6</definedName>
    <definedName name="VALOR" localSheetId="1">#REF!</definedName>
    <definedName name="VALOR" localSheetId="2">#REF!</definedName>
    <definedName name="VALOR">#REF!</definedName>
    <definedName name="VENTASN" localSheetId="1">#REF!</definedName>
    <definedName name="VENTASN" localSheetId="2">#REF!</definedName>
    <definedName name="VENTASN">#REF!</definedName>
    <definedName name="VTANALV" localSheetId="1">#REF!</definedName>
    <definedName name="VTANALV" localSheetId="2">#REF!</definedName>
    <definedName name="VTANALV">#REF!</definedName>
    <definedName name="VTNALPES" localSheetId="1">#REF!</definedName>
    <definedName name="VTNALPES" localSheetId="2">#REF!</definedName>
    <definedName name="VTNAL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1" l="1"/>
  <c r="H19" i="9"/>
  <c r="H45" i="9"/>
  <c r="H43" i="9"/>
  <c r="H40" i="9"/>
  <c r="H38" i="9"/>
  <c r="H34" i="9"/>
  <c r="H33" i="9"/>
  <c r="H32" i="9"/>
  <c r="H31" i="9"/>
  <c r="H30" i="9"/>
  <c r="H29" i="9"/>
  <c r="H28" i="9"/>
  <c r="H23" i="9"/>
  <c r="H22" i="9"/>
  <c r="H21" i="9"/>
  <c r="H20" i="9"/>
  <c r="H17" i="9"/>
  <c r="H16" i="9"/>
  <c r="J6" i="5"/>
  <c r="E45" i="9"/>
  <c r="E44" i="9"/>
  <c r="E43" i="9"/>
  <c r="E40" i="9"/>
  <c r="E38" i="9"/>
  <c r="E34" i="9"/>
  <c r="E33" i="9"/>
  <c r="E32" i="9"/>
  <c r="E31" i="9"/>
  <c r="E30" i="9"/>
  <c r="E29" i="9"/>
  <c r="E28" i="9"/>
  <c r="E23" i="9"/>
  <c r="E22" i="9"/>
  <c r="E21" i="9"/>
  <c r="E20" i="9"/>
  <c r="E17" i="9"/>
  <c r="E16" i="9"/>
  <c r="K60" i="1"/>
  <c r="K59" i="1"/>
  <c r="K57" i="1"/>
  <c r="K55" i="1"/>
  <c r="K54" i="1"/>
  <c r="K44" i="1"/>
  <c r="K42" i="1"/>
  <c r="K41" i="1"/>
  <c r="K25" i="1"/>
  <c r="K23" i="1"/>
  <c r="K21" i="1"/>
  <c r="K20" i="1"/>
  <c r="K19" i="1"/>
  <c r="K18" i="1"/>
  <c r="K34" i="1"/>
  <c r="K32" i="1"/>
  <c r="K31" i="1"/>
  <c r="K17" i="1"/>
  <c r="D54" i="1"/>
  <c r="D34" i="1"/>
  <c r="M44" i="1"/>
  <c r="E45" i="7"/>
  <c r="E44" i="7"/>
  <c r="E43" i="7"/>
  <c r="E40" i="7"/>
  <c r="E38" i="7"/>
  <c r="E34" i="7"/>
  <c r="E33" i="7"/>
  <c r="E32" i="7"/>
  <c r="E31" i="7"/>
  <c r="E30" i="7"/>
  <c r="E29" i="7"/>
  <c r="E28" i="7"/>
  <c r="E23" i="7"/>
  <c r="E22" i="7"/>
  <c r="E21" i="7"/>
  <c r="E20" i="7"/>
  <c r="E17" i="7"/>
  <c r="E16" i="7"/>
  <c r="D18" i="1"/>
  <c r="D61" i="1"/>
  <c r="D60" i="1"/>
  <c r="D58" i="1"/>
  <c r="D57" i="1"/>
  <c r="D55" i="1"/>
  <c r="D46" i="1"/>
  <c r="D45" i="1"/>
  <c r="D44" i="1"/>
  <c r="D43" i="1"/>
  <c r="D42" i="1"/>
  <c r="D41" i="1"/>
  <c r="D40" i="1"/>
  <c r="D39" i="1"/>
  <c r="D38" i="1"/>
  <c r="D36" i="1"/>
  <c r="D35" i="1"/>
  <c r="D30" i="1"/>
  <c r="D29" i="1"/>
  <c r="D28" i="1"/>
  <c r="D27" i="1"/>
  <c r="D26" i="1"/>
  <c r="D24" i="1"/>
  <c r="D22" i="1"/>
  <c r="D21" i="1"/>
  <c r="D20" i="1"/>
  <c r="D17" i="1"/>
  <c r="M42" i="1"/>
  <c r="M41" i="1"/>
  <c r="H43" i="7"/>
  <c r="H45" i="7"/>
  <c r="H44" i="7"/>
  <c r="H40" i="7"/>
  <c r="H39" i="7"/>
  <c r="H38" i="7"/>
  <c r="H34" i="7"/>
  <c r="H33" i="7"/>
  <c r="H32" i="7"/>
  <c r="H31" i="7"/>
  <c r="H30" i="7"/>
  <c r="H29" i="7"/>
  <c r="H28" i="7"/>
  <c r="H22" i="7"/>
  <c r="H21" i="7"/>
  <c r="H20" i="7"/>
  <c r="H17" i="7"/>
  <c r="H16" i="7"/>
  <c r="J7" i="8"/>
  <c r="I7" i="8"/>
  <c r="K7" i="8" s="1"/>
  <c r="D53" i="1" l="1"/>
  <c r="G54" i="1"/>
  <c r="M34" i="1"/>
  <c r="M32" i="1"/>
  <c r="H42" i="9"/>
  <c r="E42" i="9"/>
  <c r="E36" i="9"/>
  <c r="E27" i="9"/>
  <c r="E19" i="9"/>
  <c r="H15" i="9"/>
  <c r="E15" i="9"/>
  <c r="M60" i="1"/>
  <c r="M59" i="1"/>
  <c r="M57" i="1"/>
  <c r="M55" i="1"/>
  <c r="M54" i="1"/>
  <c r="M31" i="1"/>
  <c r="M25" i="1"/>
  <c r="M23" i="1"/>
  <c r="M21" i="1"/>
  <c r="M20" i="1"/>
  <c r="M19" i="1"/>
  <c r="M18" i="1"/>
  <c r="M17" i="1"/>
  <c r="F61" i="1"/>
  <c r="F60" i="1"/>
  <c r="F58" i="1"/>
  <c r="F57" i="1"/>
  <c r="F55" i="1"/>
  <c r="F53" i="1" s="1"/>
  <c r="F46" i="1"/>
  <c r="F45" i="1"/>
  <c r="F44" i="1"/>
  <c r="F43" i="1"/>
  <c r="F42" i="1"/>
  <c r="F41" i="1"/>
  <c r="F40" i="1"/>
  <c r="F39" i="1"/>
  <c r="F38" i="1"/>
  <c r="F36" i="1"/>
  <c r="F35" i="1"/>
  <c r="F34" i="1"/>
  <c r="F30" i="1"/>
  <c r="F29" i="1"/>
  <c r="F28" i="1"/>
  <c r="F27" i="1"/>
  <c r="F26" i="1"/>
  <c r="F24" i="1"/>
  <c r="F22" i="1"/>
  <c r="F21" i="1"/>
  <c r="F20" i="1"/>
  <c r="F18" i="1"/>
  <c r="F17" i="1"/>
  <c r="I7" i="5"/>
  <c r="J7" i="5"/>
  <c r="E26" i="9" l="1"/>
  <c r="H36" i="9"/>
  <c r="H27" i="9"/>
  <c r="H13" i="9"/>
  <c r="E13" i="9"/>
  <c r="E42" i="7"/>
  <c r="H42" i="7"/>
  <c r="H36" i="7"/>
  <c r="H27" i="7"/>
  <c r="H19" i="7"/>
  <c r="H15" i="7"/>
  <c r="E47" i="9" l="1"/>
  <c r="H26" i="9"/>
  <c r="H47" i="9" s="1"/>
  <c r="E36" i="7"/>
  <c r="E15" i="7"/>
  <c r="E27" i="7"/>
  <c r="E19" i="7"/>
  <c r="H26" i="7"/>
  <c r="H13" i="7"/>
  <c r="E13" i="7" l="1"/>
  <c r="E26" i="7"/>
  <c r="H47" i="7"/>
  <c r="E47" i="7" l="1"/>
  <c r="K43" i="1" s="1"/>
  <c r="G61" i="1" l="1"/>
  <c r="G60" i="1"/>
  <c r="G58" i="1"/>
  <c r="G57" i="1"/>
  <c r="G55" i="1"/>
  <c r="N60" i="1" l="1"/>
  <c r="N59" i="1"/>
  <c r="N57" i="1"/>
  <c r="N54" i="1"/>
  <c r="G45" i="1" l="1"/>
  <c r="G44" i="1"/>
  <c r="G43" i="1"/>
  <c r="G42" i="1"/>
  <c r="G41" i="1"/>
  <c r="G36" i="1"/>
  <c r="G35" i="1"/>
  <c r="N20" i="1"/>
  <c r="N25" i="1"/>
  <c r="G34" i="1"/>
  <c r="G29" i="1"/>
  <c r="G28" i="1"/>
  <c r="G27" i="1"/>
  <c r="G26" i="1"/>
  <c r="G21" i="1"/>
  <c r="G20" i="1"/>
  <c r="G18" i="1"/>
  <c r="G17" i="1"/>
  <c r="N41" i="1" l="1"/>
  <c r="N42" i="1"/>
  <c r="N34" i="1"/>
  <c r="N32" i="1"/>
  <c r="N18" i="1"/>
  <c r="N21" i="1"/>
  <c r="M33" i="1"/>
  <c r="M24" i="1"/>
  <c r="F23" i="1"/>
  <c r="K33" i="1"/>
  <c r="K24" i="1"/>
  <c r="N33" i="1" l="1"/>
  <c r="M30" i="1"/>
  <c r="M29" i="1" s="1"/>
  <c r="K30" i="1"/>
  <c r="K29" i="1" s="1"/>
  <c r="N29" i="1" l="1"/>
  <c r="F16" i="1"/>
  <c r="F19" i="1"/>
  <c r="F25" i="1"/>
  <c r="D23" i="1"/>
  <c r="F33" i="1"/>
  <c r="G53" i="1" l="1"/>
  <c r="D56" i="1"/>
  <c r="F15" i="1"/>
  <c r="D16" i="1"/>
  <c r="G16" i="1" s="1"/>
  <c r="D25" i="1"/>
  <c r="G25" i="1" s="1"/>
  <c r="D19" i="1"/>
  <c r="G19" i="1" s="1"/>
  <c r="D37" i="1"/>
  <c r="D59" i="1"/>
  <c r="D33" i="1"/>
  <c r="G33" i="1" s="1"/>
  <c r="D52" i="1" l="1"/>
  <c r="F56" i="1" l="1"/>
  <c r="G56" i="1" s="1"/>
  <c r="M58" i="1"/>
  <c r="M56" i="1"/>
  <c r="M53" i="1"/>
  <c r="K22" i="1"/>
  <c r="M22" i="1"/>
  <c r="M16" i="1"/>
  <c r="F59" i="1"/>
  <c r="G59" i="1" s="1"/>
  <c r="F37" i="1"/>
  <c r="G37" i="1" s="1"/>
  <c r="M15" i="1" l="1"/>
  <c r="M52" i="1"/>
  <c r="F52" i="1"/>
  <c r="F32" i="1"/>
  <c r="D32" i="1"/>
  <c r="K56" i="1"/>
  <c r="N56" i="1" s="1"/>
  <c r="K53" i="1"/>
  <c r="N53" i="1" s="1"/>
  <c r="K16" i="1"/>
  <c r="N16" i="1" s="1"/>
  <c r="M11" i="1"/>
  <c r="K11" i="1"/>
  <c r="K15" i="1" l="1"/>
  <c r="N15" i="1" s="1"/>
  <c r="G32" i="1"/>
  <c r="N43" i="1"/>
  <c r="K40" i="1"/>
  <c r="M36" i="1"/>
  <c r="D15" i="1"/>
  <c r="G15" i="1" s="1"/>
  <c r="F49" i="1"/>
  <c r="K58" i="1"/>
  <c r="N58" i="1" s="1"/>
  <c r="K36" i="1" l="1"/>
  <c r="N36" i="1" s="1"/>
  <c r="K52" i="1"/>
  <c r="M40" i="1"/>
  <c r="M46" i="1" s="1"/>
  <c r="M49" i="1" s="1"/>
  <c r="P49" i="1" s="1"/>
  <c r="D49" i="1"/>
  <c r="G49" i="1" s="1"/>
  <c r="K46" i="1"/>
  <c r="K39" i="1"/>
  <c r="K49" i="1" l="1"/>
  <c r="M39" i="1"/>
  <c r="N49" i="1" l="1"/>
  <c r="O49" i="1"/>
  <c r="L49" i="1"/>
</calcChain>
</file>

<file path=xl/sharedStrings.xml><?xml version="1.0" encoding="utf-8"?>
<sst xmlns="http://schemas.openxmlformats.org/spreadsheetml/2006/main" count="2525" uniqueCount="887">
  <si>
    <t>Proceso</t>
  </si>
  <si>
    <t>GESTIÓN CONTABLE Y FINANCIERA</t>
  </si>
  <si>
    <t>Código
GCF-FOR09</t>
  </si>
  <si>
    <t>Fecha de aprobación
26 de julio de 2018</t>
  </si>
  <si>
    <t>Formato</t>
  </si>
  <si>
    <t>Estado de situación financiera</t>
  </si>
  <si>
    <t>Versión
02</t>
  </si>
  <si>
    <t>Hoja 1 de 1</t>
  </si>
  <si>
    <t>COMISIÓN DE REGULACIÓN DE AGUA POTABLE Y SANEAMIENTO BÁSICO</t>
  </si>
  <si>
    <t>DESCRIPCIÓN</t>
  </si>
  <si>
    <t>Nota</t>
  </si>
  <si>
    <t xml:space="preserve">ACTIVOS </t>
  </si>
  <si>
    <t>PASIVOS</t>
  </si>
  <si>
    <t>ACTIVOS CORRIENTES</t>
  </si>
  <si>
    <t>PASIVOS CORRIENTES</t>
  </si>
  <si>
    <t>1.1</t>
  </si>
  <si>
    <t>EFECTIVO Y EQUIVALENTES AL EFECTIVO</t>
  </si>
  <si>
    <t>2.4</t>
  </si>
  <si>
    <t>CUENTAS POR PAGAR</t>
  </si>
  <si>
    <t>1.1.05</t>
  </si>
  <si>
    <t>CAJA</t>
  </si>
  <si>
    <t>2.4.01</t>
  </si>
  <si>
    <t>ADQUISICION DE BIENES Y SERVICIOS NACIONALES</t>
  </si>
  <si>
    <t>1.1.10</t>
  </si>
  <si>
    <t>DEPÓSITOS EN INSTITUCIONES FINANCIERAS</t>
  </si>
  <si>
    <t>2.4.07</t>
  </si>
  <si>
    <t>RECURSOS A FAVOR DE TERCEROS</t>
  </si>
  <si>
    <t>1.3</t>
  </si>
  <si>
    <t>CUENTAS POR COBRAR (SIN CONTRAPRESTACIÓN)</t>
  </si>
  <si>
    <t>2.4.24</t>
  </si>
  <si>
    <t>DESCUENTOS DE NOMINA</t>
  </si>
  <si>
    <t>1.3.11</t>
  </si>
  <si>
    <t>CONTRIBUCIONES TASAS E INGRESOS NO TRIBUTARIOS</t>
  </si>
  <si>
    <t>2.4.36</t>
  </si>
  <si>
    <t>RETENCIÓN EN LA FUENTE E IMPUESTO DE TIMBRE</t>
  </si>
  <si>
    <t>1.3.84</t>
  </si>
  <si>
    <t>OTRAS CUENTAS POR COBRAR</t>
  </si>
  <si>
    <t>2.4.90</t>
  </si>
  <si>
    <t>OTRAS CUENTAS POR PAGAR</t>
  </si>
  <si>
    <t>1.3.86</t>
  </si>
  <si>
    <t>DETERIORO ACUMULADO DE CUENTAS POR COBRAR (CR)</t>
  </si>
  <si>
    <t>2.5</t>
  </si>
  <si>
    <t>BENEFICIOS A LOS EMPLEADOS</t>
  </si>
  <si>
    <t>INVENTARIOS</t>
  </si>
  <si>
    <t>2.5.11</t>
  </si>
  <si>
    <t>BENEFICIOS A LOS EMPLEADOS A CORTO PLAZO</t>
  </si>
  <si>
    <t>1.5.14</t>
  </si>
  <si>
    <t>MATERIALES Y SUMINISTROS</t>
  </si>
  <si>
    <t>2.9</t>
  </si>
  <si>
    <t>OTROS PASIVOS</t>
  </si>
  <si>
    <t>1.9</t>
  </si>
  <si>
    <t>OTROS ACTIVOS</t>
  </si>
  <si>
    <t>2.9.10</t>
  </si>
  <si>
    <t>INGRESOS RECIBIDOS POR ANTICIPADO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</si>
  <si>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</si>
  <si>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</si>
  <si>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</si>
  <si>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</si>
  <si>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</si>
  <si>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</si>
  <si>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1.9.70</t>
  </si>
  <si>
    <t>ACTIVOS INTANGIBLES</t>
  </si>
  <si>
    <t>2.7</t>
  </si>
  <si>
    <t>PASIVO NO CORRIENTE</t>
  </si>
  <si>
    <t>1.9.75</t>
  </si>
  <si>
    <t>AMORTIZACIÓN ACUMULADA DE ACTIVOS INTANGIBLES (CR)</t>
  </si>
  <si>
    <t>ACTIVOS NO CORRIENTES</t>
  </si>
  <si>
    <t>13.11</t>
  </si>
  <si>
    <t>PROVISIONES</t>
  </si>
  <si>
    <t>2.7.01</t>
  </si>
  <si>
    <t>LITIGIOS Y DEMANDAS</t>
  </si>
  <si>
    <t>TOTAL PASIVO</t>
  </si>
  <si>
    <t>1.6</t>
  </si>
  <si>
    <t>PROPIEDADES, PLANTA Y EQUIPO</t>
  </si>
  <si>
    <t>1.6.15</t>
  </si>
  <si>
    <t>CONSTRUCCIONES EN CURSO</t>
  </si>
  <si>
    <t>1.6.35</t>
  </si>
  <si>
    <t>BIENES MUEBLES EN BODEGA</t>
  </si>
  <si>
    <t>PATRIMONIO</t>
  </si>
  <si>
    <t>1.6.37</t>
  </si>
  <si>
    <t>PROPIEDADES, PLANTA Y EQUIPO NO EXPLOTADOS</t>
  </si>
  <si>
    <t>3.1</t>
  </si>
  <si>
    <t>PATRIMONIO DE LAS ENTIDADES DE GOBIERNO</t>
  </si>
  <si>
    <t>1.6.40</t>
  </si>
  <si>
    <t>EDIFICACIONES</t>
  </si>
  <si>
    <t>3.1.05</t>
  </si>
  <si>
    <t>CAPITAL FISCAL</t>
  </si>
  <si>
    <t>1.6.65</t>
  </si>
  <si>
    <t>MUEBLES, ENSERES Y EQUIPO DE OFICINA</t>
  </si>
  <si>
    <t>3.1.09</t>
  </si>
  <si>
    <t>RESULTADO DE EJERCICIOS ANTERIORES</t>
  </si>
  <si>
    <t>1.6.70</t>
  </si>
  <si>
    <t>EQUIPOS DE COMUNICACIÓN Y COMPUTACIÓN</t>
  </si>
  <si>
    <t>RESULTADO DEL EJERCICIO</t>
  </si>
  <si>
    <t>1.6.75</t>
  </si>
  <si>
    <t>EQUIPOS DE TRANSPORTE, TRACCIÓN Y ELEVACIÓN</t>
  </si>
  <si>
    <t>3.1.10</t>
  </si>
  <si>
    <t>IMPACTOS POR LA TRANSICIÓN AL NUEVO MARCO DE REGULACIÓN</t>
  </si>
  <si>
    <t>1.6.85</t>
  </si>
  <si>
    <t>DEPRECIACIÓN ACUMULADA DE PROPIEDADES, PLANTA Y EQUIPO (CR)</t>
  </si>
  <si>
    <t>1.6.95</t>
  </si>
  <si>
    <t>DETERIORO ACUMULADO DE PROPIEDADES, PLANTA Y EQUIPO (CR)</t>
  </si>
  <si>
    <t>TOTAL PATRIMONIO</t>
  </si>
  <si>
    <t>TOTAL ACTIVO</t>
  </si>
  <si>
    <t>TOTAL PASIVO Y PATRIMONIO</t>
  </si>
  <si>
    <t>8</t>
  </si>
  <si>
    <t>CUENTAS DE ORDEN DEUDORAS</t>
  </si>
  <si>
    <t>9</t>
  </si>
  <si>
    <t>CUENTAS DE ORDEN ACREEDORAS</t>
  </si>
  <si>
    <t>8.1</t>
  </si>
  <si>
    <t>ACTIVOS CONTINGENTES</t>
  </si>
  <si>
    <t>9.1</t>
  </si>
  <si>
    <t>PASIVOS CONTINGENTES</t>
  </si>
  <si>
    <t>8.1.90</t>
  </si>
  <si>
    <t>OTROS ACTIVOS CONTINGENTES</t>
  </si>
  <si>
    <t>9.1.20</t>
  </si>
  <si>
    <t>LITIGIOS Y MECANISMOS ALTERNATIVOS DE SOLUCIÓN DE CONFLICTOS</t>
  </si>
  <si>
    <t>8.3</t>
  </si>
  <si>
    <t>DEUDORAS DE CONTROL</t>
  </si>
  <si>
    <t>9.1.90</t>
  </si>
  <si>
    <t>OTROS PASIVOS CONTINGENTES</t>
  </si>
  <si>
    <t>8.3.15</t>
  </si>
  <si>
    <t>BIENES Y DERECHOS RETIRADOS</t>
  </si>
  <si>
    <t>9.3</t>
  </si>
  <si>
    <t>ACREEDORAS DE CONTROL</t>
  </si>
  <si>
    <t>8.3.90</t>
  </si>
  <si>
    <t>OTRAS CUENTAS DEUDORAS DE CONTROL</t>
  </si>
  <si>
    <t>9.3.90</t>
  </si>
  <si>
    <t>OTRAS CUENTAS ACREEDORAS DE CONTROL</t>
  </si>
  <si>
    <t>8.9</t>
  </si>
  <si>
    <t>DEUDORAS POR CONTRA (CR)</t>
  </si>
  <si>
    <t>9.9</t>
  </si>
  <si>
    <t>ACREEDORAS POR CONTRA (DB)</t>
  </si>
  <si>
    <t>8.9.05</t>
  </si>
  <si>
    <t>ACTIVOS CONTINGENTES POR EL CONTRARIO (CR)</t>
  </si>
  <si>
    <t>9.9.05</t>
  </si>
  <si>
    <t>PASIVOS CONTINGENTES POR CONTRA (DB)</t>
  </si>
  <si>
    <t>8.9.15</t>
  </si>
  <si>
    <t>DEUDORAS DE CONTROL POR CONTRA (CR)</t>
  </si>
  <si>
    <t>9.9.15</t>
  </si>
  <si>
    <t>ACREEDORAS DE CONTROL POR CONTRA (DB)</t>
  </si>
  <si>
    <t xml:space="preserve">FIRMA CONTADOR </t>
  </si>
  <si>
    <t>NOMBRE: NATHALY ANDREA PINZON RODRIGUEZ</t>
  </si>
  <si>
    <t>T.P. No. 197568-T</t>
  </si>
  <si>
    <t>Revisado y aprobado en CIGD N°6 de 2018</t>
  </si>
  <si>
    <t>Código
GCF-FOR10</t>
  </si>
  <si>
    <t>Fecha de aprobación
18 de octubre de 2019</t>
  </si>
  <si>
    <t>Estado de resultados</t>
  </si>
  <si>
    <t>Versión
03</t>
  </si>
  <si>
    <t>*Cifras en pesos colombianos</t>
  </si>
  <si>
    <t>DESCRIPCION</t>
  </si>
  <si>
    <t>4</t>
  </si>
  <si>
    <t>INGRESOS (SIN CONTRAPRESTACION)</t>
  </si>
  <si>
    <t>4.1</t>
  </si>
  <si>
    <t>INGRESOS FISCALES</t>
  </si>
  <si>
    <t>4.1.10</t>
  </si>
  <si>
    <t>NO TRIBUTARIOS</t>
  </si>
  <si>
    <t>4.1.95</t>
  </si>
  <si>
    <t>DEVOLUCIONES Y DESCUENTOS (DB)</t>
  </si>
  <si>
    <t>4.8</t>
  </si>
  <si>
    <t>OTROS INGRESOS</t>
  </si>
  <si>
    <t>4.8.02</t>
  </si>
  <si>
    <t>FINANCIEROS</t>
  </si>
  <si>
    <t>4.8.08</t>
  </si>
  <si>
    <t>INGRESOS DIVERSOS</t>
  </si>
  <si>
    <t>4.8.30</t>
  </si>
  <si>
    <t>REVERSION DE LAS PERDIDAS POR DETERIORO DE VALOR</t>
  </si>
  <si>
    <t>5</t>
  </si>
  <si>
    <t>GASTOS</t>
  </si>
  <si>
    <t>5.1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</si>
  <si>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</si>
  <si>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</si>
  <si>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</si>
  <si>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</si>
  <si>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</si>
  <si>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</si>
  <si>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</si>
  <si>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</si>
  <si>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</si>
  <si>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</si>
  <si>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</si>
  <si>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</si>
  <si>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</si>
  <si>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</si>
  <si>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</si>
  <si>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</si>
  <si>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</si>
  <si>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DETERIORO DE CUENTAS POR COBRAR</t>
  </si>
  <si>
    <t>5.3.60</t>
  </si>
  <si>
    <t>DEPRECIACIÓN DE PROPIEDADES, PLANTA Y EQUIPO</t>
  </si>
  <si>
    <t>5.3.66</t>
  </si>
  <si>
    <t>AMORTIZACIÓN DE ACTIVOS INTANGIBLES</t>
  </si>
  <si>
    <t>5.3.68</t>
  </si>
  <si>
    <t>PROVISIÓN LITIGIOS Y DEMANDAS</t>
  </si>
  <si>
    <t>5.8</t>
  </si>
  <si>
    <t>5.8.04</t>
  </si>
  <si>
    <t>OTROS GASTOS</t>
  </si>
  <si>
    <t>5.8.90</t>
  </si>
  <si>
    <t>GASTOS DIVERSOS</t>
  </si>
  <si>
    <t>5.8.93</t>
  </si>
  <si>
    <t>DEVOLUCION Y DESCUENTOS INGRESOS FISCALES</t>
  </si>
  <si>
    <t>UTILIDAD O PERDIDA DEL EJERCICIO</t>
  </si>
  <si>
    <t>Revisado y aprobado en CIGDE N°07 de 2019</t>
  </si>
  <si>
    <t>Codigo de Consolidacion</t>
  </si>
  <si>
    <t>828500000</t>
  </si>
  <si>
    <t>Descripcion</t>
  </si>
  <si>
    <t>COMISION REGULADORA DE AGUA POTABLE Y SANEAMIENTO BASICO</t>
  </si>
  <si>
    <t>Fecha Inicial Periodo Inicial</t>
  </si>
  <si>
    <t>Fecha Final Periodo Final</t>
  </si>
  <si>
    <t>Codigo</t>
  </si>
  <si>
    <t>Saldo Inicial</t>
  </si>
  <si>
    <t>Movimientos Debito</t>
  </si>
  <si>
    <t>Movimientos Credito</t>
  </si>
  <si>
    <t>Saldo Final</t>
  </si>
  <si>
    <t>Valor corriente</t>
  </si>
  <si>
    <t>Valor no corriente</t>
  </si>
  <si>
    <t>1</t>
  </si>
  <si>
    <t>ACTIVOS</t>
  </si>
  <si>
    <t>1.1.05.02</t>
  </si>
  <si>
    <t>Caja menor</t>
  </si>
  <si>
    <t>Cuenta corriente</t>
  </si>
  <si>
    <t>1.1.10.05</t>
  </si>
  <si>
    <t>CUENTAS POR COBRAR</t>
  </si>
  <si>
    <t>1.3.11.27</t>
  </si>
  <si>
    <t>Contribuciones</t>
  </si>
  <si>
    <t>1.3.84.13</t>
  </si>
  <si>
    <t>Devolución iva para entidades de educación superior</t>
  </si>
  <si>
    <t>1.3.84.26</t>
  </si>
  <si>
    <t>Pago por cuenta de terceros</t>
  </si>
  <si>
    <t>1.3.84.90</t>
  </si>
  <si>
    <t>Otras cuentas por cobrar</t>
  </si>
  <si>
    <t>1.3.86.14</t>
  </si>
  <si>
    <t>Contribuciones, tasas e ingresos no tributarios</t>
  </si>
  <si>
    <t>1.5</t>
  </si>
  <si>
    <t>1.5.14.17</t>
  </si>
  <si>
    <t>Elementos y accesorios de aseo</t>
  </si>
  <si>
    <t>1.5.14.23</t>
  </si>
  <si>
    <t>Combustibles y lubricantes</t>
  </si>
  <si>
    <t>1.5.14.90</t>
  </si>
  <si>
    <t>Otros materiales y suministros</t>
  </si>
  <si>
    <t>1.6.15.01</t>
  </si>
  <si>
    <t>Edificaciones</t>
  </si>
  <si>
    <t>1.6.35.03</t>
  </si>
  <si>
    <t>Muebles, enseres y equipo de oficina</t>
  </si>
  <si>
    <t>Muebles y enseres</t>
  </si>
  <si>
    <t>Equipo y máquina de oficina</t>
  </si>
  <si>
    <t>1.6.35.04</t>
  </si>
  <si>
    <t>Equipos de comunicación y computación</t>
  </si>
  <si>
    <t>Equipo de comunicación</t>
  </si>
  <si>
    <t>Equipo de computación</t>
  </si>
  <si>
    <t>1.6.35.90</t>
  </si>
  <si>
    <t>Otros bienes muebles en bodega</t>
  </si>
  <si>
    <t>1.6.37.09</t>
  </si>
  <si>
    <t>1.6.37.10</t>
  </si>
  <si>
    <t>1.6.40.02</t>
  </si>
  <si>
    <t>Oficinas</t>
  </si>
  <si>
    <t>1.6.40.17</t>
  </si>
  <si>
    <t>Parqueaderos y garajes</t>
  </si>
  <si>
    <t>1.6.40.18</t>
  </si>
  <si>
    <t>Bodegas</t>
  </si>
  <si>
    <t>1.6.65.01</t>
  </si>
  <si>
    <t>1.6.65.02</t>
  </si>
  <si>
    <t>1.6.70.01</t>
  </si>
  <si>
    <t>1.6.70.02</t>
  </si>
  <si>
    <t>1.6.75.02</t>
  </si>
  <si>
    <t>Terrestre</t>
  </si>
  <si>
    <t>1.6.85.01</t>
  </si>
  <si>
    <t>1.6.85.06</t>
  </si>
  <si>
    <t>1.6.85.07</t>
  </si>
  <si>
    <t>1.6.85.08</t>
  </si>
  <si>
    <t>Equipos de transporte, tracción y elevación</t>
  </si>
  <si>
    <t>1.6.85.15</t>
  </si>
  <si>
    <t>Propiedades, planta y equipo no explotados</t>
  </si>
  <si>
    <t>1.6.95.05</t>
  </si>
  <si>
    <t>1.9.05.01</t>
  </si>
  <si>
    <t>Seguros</t>
  </si>
  <si>
    <t>1.9.05.05</t>
  </si>
  <si>
    <t>Impresos, publicaciones, suscripciones y afiliaciones</t>
  </si>
  <si>
    <t>1.9.05.14</t>
  </si>
  <si>
    <t>Bienes y servicios</t>
  </si>
  <si>
    <t>1.9.06.03</t>
  </si>
  <si>
    <t>Avances para viáticos y gastos de viaje</t>
  </si>
  <si>
    <t>1.9.06.04</t>
  </si>
  <si>
    <t>Anticipo para adquisición de bienes y servicios</t>
  </si>
  <si>
    <t>1.9.08.01</t>
  </si>
  <si>
    <t>En administración</t>
  </si>
  <si>
    <t>1.9.26</t>
  </si>
  <si>
    <t>DERECHOS EN FIDEICOMISO</t>
  </si>
  <si>
    <t>1.9.26.03</t>
  </si>
  <si>
    <t>Fiducia mercantil - patrimonio autónomo</t>
  </si>
  <si>
    <t>1.9.70.07</t>
  </si>
  <si>
    <t>Licencias</t>
  </si>
  <si>
    <t>1.9.70.08</t>
  </si>
  <si>
    <t>Softwares</t>
  </si>
  <si>
    <t>1.9.75.07</t>
  </si>
  <si>
    <t>1.9.75.08</t>
  </si>
  <si>
    <t>2</t>
  </si>
  <si>
    <t>2.4.01.01</t>
  </si>
  <si>
    <t>2.4.01.02</t>
  </si>
  <si>
    <t>Proyectos de inversion</t>
  </si>
  <si>
    <t>2.4.07.06</t>
  </si>
  <si>
    <t>Cobro cartera de terceros</t>
  </si>
  <si>
    <t>2.4.07.20</t>
  </si>
  <si>
    <t>Recaudos por clasificar</t>
  </si>
  <si>
    <t>2.4.07.22</t>
  </si>
  <si>
    <t>Estampillas</t>
  </si>
  <si>
    <t>2.4.07.90</t>
  </si>
  <si>
    <t>Otros recursos a favor de terceros</t>
  </si>
  <si>
    <t>2.4.24.01</t>
  </si>
  <si>
    <t>Aportes a fondos pensionales</t>
  </si>
  <si>
    <t>2.4.24.02</t>
  </si>
  <si>
    <t>Aportes a seguridad social en salud</t>
  </si>
  <si>
    <t>2.4.24.06</t>
  </si>
  <si>
    <t>Fondos de empleados</t>
  </si>
  <si>
    <t>2.4.24.07</t>
  </si>
  <si>
    <t>Libranzas</t>
  </si>
  <si>
    <t>2.4.24.08</t>
  </si>
  <si>
    <t>Contratos de medicina prepagada</t>
  </si>
  <si>
    <t>2.4.24.11</t>
  </si>
  <si>
    <t>Embargos judiciales</t>
  </si>
  <si>
    <t>2.4.24.13</t>
  </si>
  <si>
    <t>Cuentas de ahorro para el fomento de la construcción (afc)</t>
  </si>
  <si>
    <t>2.4.24.90</t>
  </si>
  <si>
    <t>Otros descuentos de nómina</t>
  </si>
  <si>
    <t>2.4.36.03</t>
  </si>
  <si>
    <t>Honorarios</t>
  </si>
  <si>
    <t>2.4.36.05</t>
  </si>
  <si>
    <t>Servicios</t>
  </si>
  <si>
    <t>2.4.36.08</t>
  </si>
  <si>
    <t>Compras</t>
  </si>
  <si>
    <t>2.4.36.15</t>
  </si>
  <si>
    <t>Rentas de trabajo</t>
  </si>
  <si>
    <t>2.4.36.25</t>
  </si>
  <si>
    <t>Impuesto a las ventas retenido.</t>
  </si>
  <si>
    <t>2.4.36.26</t>
  </si>
  <si>
    <t>Contratos de construcción</t>
  </si>
  <si>
    <t>2.4.36.27</t>
  </si>
  <si>
    <t>Retención de impuesto de industria y comercio por compras</t>
  </si>
  <si>
    <t>2.4.36.28</t>
  </si>
  <si>
    <t>Retención de impuesto de industria y comercio por ventas</t>
  </si>
  <si>
    <t>2.4.36.30</t>
  </si>
  <si>
    <t>Impuesto solidario por el covid 19</t>
  </si>
  <si>
    <t>2.4.36.31</t>
  </si>
  <si>
    <t>Aporte solidario voluntario por el covid 19</t>
  </si>
  <si>
    <t>2.4.40</t>
  </si>
  <si>
    <t>2.4.40.03</t>
  </si>
  <si>
    <t>Impuesto predial unificado</t>
  </si>
  <si>
    <t>2.4.40.14</t>
  </si>
  <si>
    <t>Cuota de fiscalización y auditaje</t>
  </si>
  <si>
    <t>2.4.40.16</t>
  </si>
  <si>
    <t>Impuesto sobre vehículos automotores</t>
  </si>
  <si>
    <t>2.4.40.23</t>
  </si>
  <si>
    <t>2.4.40.75</t>
  </si>
  <si>
    <t>Otros impuestos nacionales</t>
  </si>
  <si>
    <t>2.4.90.26</t>
  </si>
  <si>
    <t>Suscripciones</t>
  </si>
  <si>
    <t>2.4.90.27</t>
  </si>
  <si>
    <t>Viáticos y gastos de viaje</t>
  </si>
  <si>
    <t>2.4.90.28</t>
  </si>
  <si>
    <t>2.4.90.31</t>
  </si>
  <si>
    <t>Gastos legales</t>
  </si>
  <si>
    <t>2.4.90.34</t>
  </si>
  <si>
    <t>Aportes a escuelas industriales, institutos técnicos y esap</t>
  </si>
  <si>
    <t>Aportes a escuelas industriales e institutos técnicos</t>
  </si>
  <si>
    <t>Aportes a la esap</t>
  </si>
  <si>
    <t>2.4.90.39</t>
  </si>
  <si>
    <t>Saldos a favor de contribuyentes</t>
  </si>
  <si>
    <t>2.4.90.40</t>
  </si>
  <si>
    <t>Saldos a favor de beneficiarios</t>
  </si>
  <si>
    <t>2.4.90.50</t>
  </si>
  <si>
    <t>Aportes al icbf y sena</t>
  </si>
  <si>
    <t>Aportes al icbf</t>
  </si>
  <si>
    <t>Aportes al sena</t>
  </si>
  <si>
    <t>2.4.90.51</t>
  </si>
  <si>
    <t>Servicios públicos</t>
  </si>
  <si>
    <t>2.4.90.53</t>
  </si>
  <si>
    <t>Comisiones</t>
  </si>
  <si>
    <t>2.4.90.54</t>
  </si>
  <si>
    <t>2.4.90.55</t>
  </si>
  <si>
    <t>2.4.90.57</t>
  </si>
  <si>
    <t>Excedentes financieros</t>
  </si>
  <si>
    <t>2.4.90.58</t>
  </si>
  <si>
    <t>Arrendamiento operativo</t>
  </si>
  <si>
    <t>2.4.90.90</t>
  </si>
  <si>
    <t>Otras cuentas por pagar</t>
  </si>
  <si>
    <t>2.5.11.01</t>
  </si>
  <si>
    <t>Nómina por pagar</t>
  </si>
  <si>
    <t>2.5.11.02</t>
  </si>
  <si>
    <t>Cesantías</t>
  </si>
  <si>
    <t>2.5.11.04</t>
  </si>
  <si>
    <t>Vacaciones</t>
  </si>
  <si>
    <t>2.5.11.05</t>
  </si>
  <si>
    <t>Prima de vacaciones</t>
  </si>
  <si>
    <t>2.5.11.06</t>
  </si>
  <si>
    <t>Prima de servicios</t>
  </si>
  <si>
    <t>2.5.11.07</t>
  </si>
  <si>
    <t>Prima de navidad</t>
  </si>
  <si>
    <t>2.5.11.08</t>
  </si>
  <si>
    <t>2.5.11.09</t>
  </si>
  <si>
    <t>Bonificaciones</t>
  </si>
  <si>
    <t>Bonificación especial de recreación</t>
  </si>
  <si>
    <t>2.5.11.10</t>
  </si>
  <si>
    <t>Otras primas</t>
  </si>
  <si>
    <t>2.5.11.11</t>
  </si>
  <si>
    <t>Aportes a riesgos laborales</t>
  </si>
  <si>
    <t>2.5.11.15</t>
  </si>
  <si>
    <t>Capacitación, bienestar social y estímulos</t>
  </si>
  <si>
    <t>2.5.11.22</t>
  </si>
  <si>
    <t>Aportes a fondos pensionales - empleador</t>
  </si>
  <si>
    <t>2.5.11.23</t>
  </si>
  <si>
    <t>Aportes a seguridad social en salud - empleador</t>
  </si>
  <si>
    <t>2.5.11.24</t>
  </si>
  <si>
    <t>Aportes a cajas de compensación familiar</t>
  </si>
  <si>
    <t>2.5.11.25</t>
  </si>
  <si>
    <t>Incapacidades</t>
  </si>
  <si>
    <t>2.7.01.03</t>
  </si>
  <si>
    <t>Administrativas</t>
  </si>
  <si>
    <t>2.9.10.13</t>
  </si>
  <si>
    <t>3</t>
  </si>
  <si>
    <t>3.1.05.06</t>
  </si>
  <si>
    <t>Capital fiscal</t>
  </si>
  <si>
    <t>RESULTADOS DE EJERCICIOS ANTERIORES</t>
  </si>
  <si>
    <t>3.1.09.01</t>
  </si>
  <si>
    <t>Utilidad o excedentes acumulados</t>
  </si>
  <si>
    <t>3.1.09.02</t>
  </si>
  <si>
    <t>Pérdidas o déficits acumulados</t>
  </si>
  <si>
    <t>3.1.10.01</t>
  </si>
  <si>
    <t>Utilidad o excedente del ejercicio</t>
  </si>
  <si>
    <t>3.1.45</t>
  </si>
  <si>
    <t>3.1.45.03</t>
  </si>
  <si>
    <t>Cuentas por cobrar</t>
  </si>
  <si>
    <t>3.1.45.06</t>
  </si>
  <si>
    <t>Propiedades, planta y equipo</t>
  </si>
  <si>
    <t>3.1.45.07</t>
  </si>
  <si>
    <t>Activos intangibles</t>
  </si>
  <si>
    <t>3.1.45.12</t>
  </si>
  <si>
    <t>Otros activos</t>
  </si>
  <si>
    <t>3.1.45.15</t>
  </si>
  <si>
    <t>Cuentas por pagar</t>
  </si>
  <si>
    <t>INGRESOS</t>
  </si>
  <si>
    <t>4.1.10.61</t>
  </si>
  <si>
    <t>4.1.95.02</t>
  </si>
  <si>
    <t>4.8.02.32</t>
  </si>
  <si>
    <t>Rendimientos sobre recursos entregados en administración</t>
  </si>
  <si>
    <t>4.8.02.33</t>
  </si>
  <si>
    <t>Otros intereses de mora</t>
  </si>
  <si>
    <t>4.8.08.26</t>
  </si>
  <si>
    <t>Recuperaciones</t>
  </si>
  <si>
    <t>4.8.08.90</t>
  </si>
  <si>
    <t>Otros ingresos diversos</t>
  </si>
  <si>
    <t>REVERSIÓN DE LAS PÉRDIDAS POR DETERIORO DE VALOR</t>
  </si>
  <si>
    <t>4.8.30.02</t>
  </si>
  <si>
    <t>5.1.01.01</t>
  </si>
  <si>
    <t>Sueldos</t>
  </si>
  <si>
    <t>5.1.01.03</t>
  </si>
  <si>
    <t>Horas extras y festivos</t>
  </si>
  <si>
    <t>5.1.01.05</t>
  </si>
  <si>
    <t>Gastos de representación</t>
  </si>
  <si>
    <t>5.1.01.10</t>
  </si>
  <si>
    <t>Prima técnica</t>
  </si>
  <si>
    <t>5.1.01.19</t>
  </si>
  <si>
    <t>5.1.01.23</t>
  </si>
  <si>
    <t>Auxilio de transporte</t>
  </si>
  <si>
    <t>5.1.01.60</t>
  </si>
  <si>
    <t>Subsidio de alimentación</t>
  </si>
  <si>
    <t>5.1.03.02</t>
  </si>
  <si>
    <t>5.1.03.03</t>
  </si>
  <si>
    <t>Cotizaciones a seguridad social en salud</t>
  </si>
  <si>
    <t>5.1.03.05</t>
  </si>
  <si>
    <t>Cotizaciones a riesgos laborales</t>
  </si>
  <si>
    <t>5.1.03.07</t>
  </si>
  <si>
    <t>Cotizaciones a entidades administradoras del régimen de ahorro individual</t>
  </si>
  <si>
    <t>5.1.04.01</t>
  </si>
  <si>
    <t>5.1.04.02</t>
  </si>
  <si>
    <t>5.1.04.03</t>
  </si>
  <si>
    <t>5.1.04.04</t>
  </si>
  <si>
    <t>5.1.07.01</t>
  </si>
  <si>
    <t>5.1.07.02</t>
  </si>
  <si>
    <t>5.1.07.04</t>
  </si>
  <si>
    <t>5.1.07.05</t>
  </si>
  <si>
    <t>5.1.07.06</t>
  </si>
  <si>
    <t>5.1.07.07</t>
  </si>
  <si>
    <t>5.1.11.15</t>
  </si>
  <si>
    <t>Mantenimiento</t>
  </si>
  <si>
    <t>5.1.11.17</t>
  </si>
  <si>
    <t>5.1.11.18</t>
  </si>
  <si>
    <t>5.1.11.19</t>
  </si>
  <si>
    <t>5.1.11.21</t>
  </si>
  <si>
    <t>5.1.11.23</t>
  </si>
  <si>
    <t>Comunicaciones y transporte</t>
  </si>
  <si>
    <t>5.1.11.25</t>
  </si>
  <si>
    <t>Seguros generales</t>
  </si>
  <si>
    <t>5.1.11.46</t>
  </si>
  <si>
    <t>5.1.11.49</t>
  </si>
  <si>
    <t>Servicios de aseo, cafetería, restaurante y lavandería</t>
  </si>
  <si>
    <t>5.1.11.50</t>
  </si>
  <si>
    <t>Procesamiento de información</t>
  </si>
  <si>
    <t>5.1.11.65</t>
  </si>
  <si>
    <t>Intangibles</t>
  </si>
  <si>
    <t>5.1.11.78</t>
  </si>
  <si>
    <t>5.1.11.79</t>
  </si>
  <si>
    <t>5.1.11.80</t>
  </si>
  <si>
    <t>5.3.60.01</t>
  </si>
  <si>
    <t>5.3.60.06</t>
  </si>
  <si>
    <t>5.3.60.07</t>
  </si>
  <si>
    <t>5.3.60.08</t>
  </si>
  <si>
    <t>5.3.66.05</t>
  </si>
  <si>
    <t>5.3.68.03</t>
  </si>
  <si>
    <t>5.8.90.90</t>
  </si>
  <si>
    <t>Otros gastos diversos</t>
  </si>
  <si>
    <t>DEVOLUCIONES Y DESCUENTOS INGRESOS FISCALES</t>
  </si>
  <si>
    <t>5.8.93.01</t>
  </si>
  <si>
    <t>8.1.90.03</t>
  </si>
  <si>
    <t>Intereses de mora</t>
  </si>
  <si>
    <t>8.1.90.90</t>
  </si>
  <si>
    <t>Otros activos contingentes</t>
  </si>
  <si>
    <t>8.3.15.10</t>
  </si>
  <si>
    <t>8.3.90.90</t>
  </si>
  <si>
    <t>Otras cuentas deudoras de control</t>
  </si>
  <si>
    <t>ACTIVOS CONTINGENTES POR CONTRA (CR)</t>
  </si>
  <si>
    <t>8.9.05.90</t>
  </si>
  <si>
    <t>Otros activos contigentes por contra</t>
  </si>
  <si>
    <t>8.9.15.06</t>
  </si>
  <si>
    <t>Bienes y derechos retirados</t>
  </si>
  <si>
    <t>8.9.15.90</t>
  </si>
  <si>
    <t>Otras cuentas deudoras de control por el contra</t>
  </si>
  <si>
    <t>9.1.20.04</t>
  </si>
  <si>
    <t>Administrativos</t>
  </si>
  <si>
    <t>9.1.90.90</t>
  </si>
  <si>
    <t>Otros pasivos contingentes</t>
  </si>
  <si>
    <t>9.3.90.90</t>
  </si>
  <si>
    <t>Otras cuentas acreedoras de control</t>
  </si>
  <si>
    <t>9.9.05.05</t>
  </si>
  <si>
    <t>Litigios y mecanismos alternativos de solución de conflictos</t>
  </si>
  <si>
    <t>9.9.05.90</t>
  </si>
  <si>
    <t>Otros pasivos contingentes por contra</t>
  </si>
  <si>
    <t>9.9.15.90</t>
  </si>
  <si>
    <t>Otras cuentas acreedoras de control por el contra</t>
  </si>
  <si>
    <t>4.8.08.28</t>
  </si>
  <si>
    <t>Indemnizaciones</t>
  </si>
  <si>
    <t>5.1.11.55</t>
  </si>
  <si>
    <t>Elementos de aseo, lavandería y cafetería</t>
  </si>
  <si>
    <t>5.1.20.01</t>
  </si>
  <si>
    <t>5.1.20.11</t>
  </si>
  <si>
    <t>5.1.08.10</t>
  </si>
  <si>
    <t>Viáticos</t>
  </si>
  <si>
    <t>5.1.11.14</t>
  </si>
  <si>
    <t>Materiales y suministros</t>
  </si>
  <si>
    <t>5.1.11.83</t>
  </si>
  <si>
    <t>Servicios de telecomunicaciones, transmisión y suministro de información</t>
  </si>
  <si>
    <t>2.4.60</t>
  </si>
  <si>
    <t>2.4.60.02</t>
  </si>
  <si>
    <t>CRÉDITOS JUDICIALES</t>
  </si>
  <si>
    <t>Sentencias</t>
  </si>
  <si>
    <t>4.7</t>
  </si>
  <si>
    <t>OPERACIONES INTERISTITUCIONALES</t>
  </si>
  <si>
    <t>4.7.22</t>
  </si>
  <si>
    <t>5.3.47</t>
  </si>
  <si>
    <t>OPERACIONES INTERINSTITUCIONALES</t>
  </si>
  <si>
    <t>3.1.10.02</t>
  </si>
  <si>
    <t>Pérdida o déficit del ejercicio</t>
  </si>
  <si>
    <t>NOTAS</t>
  </si>
  <si>
    <t>4.7.05</t>
  </si>
  <si>
    <t>FONDOS RECIBIDOS</t>
  </si>
  <si>
    <t>4.7.05.08</t>
  </si>
  <si>
    <t>Funcionamiento</t>
  </si>
  <si>
    <t>REVERSIÓN DEL DETERIORO DEL VALOR</t>
  </si>
  <si>
    <t>4.8.31</t>
  </si>
  <si>
    <t>REVERSIÓN DE PROVISIONES</t>
  </si>
  <si>
    <t>4.8.31.01</t>
  </si>
  <si>
    <t>Litigios y demandas</t>
  </si>
  <si>
    <t>5.1.11.16</t>
  </si>
  <si>
    <t>Reparaciones</t>
  </si>
  <si>
    <t xml:space="preserve">*Cifras en pesos colombianos </t>
  </si>
  <si>
    <t>%</t>
  </si>
  <si>
    <t>JUNIO DE 2023</t>
  </si>
  <si>
    <t>1.1.05.02.002</t>
  </si>
  <si>
    <t>1.1.10.05.001</t>
  </si>
  <si>
    <t>1.3.11.27.001</t>
  </si>
  <si>
    <t>1.3.84.13.001</t>
  </si>
  <si>
    <t>1.3.84.26.001</t>
  </si>
  <si>
    <t>1.3.84.90.001</t>
  </si>
  <si>
    <t>1.3.86.14.001</t>
  </si>
  <si>
    <t>1.5.14.17.001</t>
  </si>
  <si>
    <t>1.5.14.23.001</t>
  </si>
  <si>
    <t>1.5.14.90.001</t>
  </si>
  <si>
    <t>1.6.15.01.001</t>
  </si>
  <si>
    <t>1.6.35.03.001</t>
  </si>
  <si>
    <t>1.6.35.03.002</t>
  </si>
  <si>
    <t>1.6.35.04.001</t>
  </si>
  <si>
    <t>1.6.35.04.002</t>
  </si>
  <si>
    <t>1.6.35.90.001</t>
  </si>
  <si>
    <t>1.6.37.09.001</t>
  </si>
  <si>
    <t>1.6.37.10.001</t>
  </si>
  <si>
    <t>1.6.37.10.002</t>
  </si>
  <si>
    <t>1.6.40.02.001</t>
  </si>
  <si>
    <t>1.6.40.17.001</t>
  </si>
  <si>
    <t>1.6.40.18.001</t>
  </si>
  <si>
    <t>1.6.65.01.001</t>
  </si>
  <si>
    <t>1.6.65.02.001</t>
  </si>
  <si>
    <t>1.6.70.01.001</t>
  </si>
  <si>
    <t>1.6.70.02.001</t>
  </si>
  <si>
    <t>1.6.75.02.001</t>
  </si>
  <si>
    <t>1.6.85.01.001</t>
  </si>
  <si>
    <t>Edificios y casas</t>
  </si>
  <si>
    <t>1.6.85.01.002</t>
  </si>
  <si>
    <t>1.6.85.01.015</t>
  </si>
  <si>
    <t>1.6.85.01.016</t>
  </si>
  <si>
    <t>1.6.85.06.001</t>
  </si>
  <si>
    <t>1.6.85.06.002</t>
  </si>
  <si>
    <t>1.6.85.07.001</t>
  </si>
  <si>
    <t>1.6.85.07.002</t>
  </si>
  <si>
    <t>1.6.85.08.002</t>
  </si>
  <si>
    <t>1.6.85.15.090</t>
  </si>
  <si>
    <t>Muebles, enseres y equipo de oficina - muebles y enseres</t>
  </si>
  <si>
    <t>1.6.85.15.096</t>
  </si>
  <si>
    <t>Equipos de comunicación y computación - equipo de comunicación</t>
  </si>
  <si>
    <t>1.6.85.15.097</t>
  </si>
  <si>
    <t>Equipos de comunicación y computación - equipo de computación</t>
  </si>
  <si>
    <t>1.6.95.05.002</t>
  </si>
  <si>
    <t>1.6.95.05.015</t>
  </si>
  <si>
    <t>1.6.95.05.016</t>
  </si>
  <si>
    <t>1.9.05.01.001</t>
  </si>
  <si>
    <t>1.9.05.05.001</t>
  </si>
  <si>
    <t>1.9.05.14.001</t>
  </si>
  <si>
    <t>1.9.06.03.001</t>
  </si>
  <si>
    <t>1.9.06.04.001</t>
  </si>
  <si>
    <t>Adquisición de bienes y servicios</t>
  </si>
  <si>
    <t>1.9.08.01.001</t>
  </si>
  <si>
    <t>1.9.08.01.002</t>
  </si>
  <si>
    <t>En administración dtn - scun</t>
  </si>
  <si>
    <t>1.9.26.03.001</t>
  </si>
  <si>
    <t>1.9.70.07.001</t>
  </si>
  <si>
    <t>1.9.70.08.001</t>
  </si>
  <si>
    <t>1.9.75.07.001</t>
  </si>
  <si>
    <t>1.9.75.08.001</t>
  </si>
  <si>
    <t>2.4.01.01.001</t>
  </si>
  <si>
    <t>2.4.01.02.001</t>
  </si>
  <si>
    <t>Proyectos de inversión</t>
  </si>
  <si>
    <t>2.4.07.06.002</t>
  </si>
  <si>
    <t>Contribución contrato de obra pública</t>
  </si>
  <si>
    <t>2.4.07.20.001</t>
  </si>
  <si>
    <t>2.4.07.22.002</t>
  </si>
  <si>
    <t>Retencion estampilla pro unal y otras universidades estatales</t>
  </si>
  <si>
    <t>2.4.07.90.001</t>
  </si>
  <si>
    <t>2.4.24.01.001</t>
  </si>
  <si>
    <t>2.4.24.02.001</t>
  </si>
  <si>
    <t>2.4.24.06.001</t>
  </si>
  <si>
    <t>2.4.24.07.001</t>
  </si>
  <si>
    <t>2.4.24.08.001</t>
  </si>
  <si>
    <t>2.4.24.11.001</t>
  </si>
  <si>
    <t>2.4.24.13.001</t>
  </si>
  <si>
    <t>2.4.24.90.001</t>
  </si>
  <si>
    <t>2.4.36.03.001</t>
  </si>
  <si>
    <t>Retenido</t>
  </si>
  <si>
    <t>2.4.36.03.002</t>
  </si>
  <si>
    <t>Pagado (db)</t>
  </si>
  <si>
    <t>2.4.36.05.001</t>
  </si>
  <si>
    <t>2.4.36.05.002</t>
  </si>
  <si>
    <t>2.4.36.08.001</t>
  </si>
  <si>
    <t>2.4.36.08.002</t>
  </si>
  <si>
    <t>2.4.36.15.001</t>
  </si>
  <si>
    <t>2.4.36.15.002</t>
  </si>
  <si>
    <t>2.4.36.25.001</t>
  </si>
  <si>
    <t>Retenido - a responsables del regimen común</t>
  </si>
  <si>
    <t>2.4.36.25.002</t>
  </si>
  <si>
    <t>Pagado - a responsables del regimen común (db)</t>
  </si>
  <si>
    <t>2.4.36.25.007</t>
  </si>
  <si>
    <t>Retenido - a responsables del impuesto sobre las ventas</t>
  </si>
  <si>
    <t>2.4.36.25.008</t>
  </si>
  <si>
    <t>Pagado - a responsables del impuesto sobre las ventas</t>
  </si>
  <si>
    <t>2.4.36.26.001</t>
  </si>
  <si>
    <t>2.4.36.26.002</t>
  </si>
  <si>
    <t>2.4.36.27.001</t>
  </si>
  <si>
    <t>2.4.36.27.002</t>
  </si>
  <si>
    <t>2.4.36.28.001</t>
  </si>
  <si>
    <t>2.4.36.28.002</t>
  </si>
  <si>
    <t>2.4.36.30.001</t>
  </si>
  <si>
    <t>2.4.36.30.002</t>
  </si>
  <si>
    <t>2.4.36.31.001</t>
  </si>
  <si>
    <t>2.4.36.31.002</t>
  </si>
  <si>
    <t>2.4.40.03.001</t>
  </si>
  <si>
    <t>2.4.40.14.001</t>
  </si>
  <si>
    <t>2.4.40.16.001</t>
  </si>
  <si>
    <t>2.4.40.23.001</t>
  </si>
  <si>
    <t>2.4.40.75.001</t>
  </si>
  <si>
    <t>2.4.90.26.001</t>
  </si>
  <si>
    <t>2.4.90.27.001</t>
  </si>
  <si>
    <t>2.4.90.28.001</t>
  </si>
  <si>
    <t>2.4.90.31.001</t>
  </si>
  <si>
    <t>2.4.90.34.001</t>
  </si>
  <si>
    <t>2.4.90.34.002</t>
  </si>
  <si>
    <t>2.4.90.39.001</t>
  </si>
  <si>
    <t>2.4.90.40.001</t>
  </si>
  <si>
    <t>2.4.90.50.001</t>
  </si>
  <si>
    <t>2.4.90.50.002</t>
  </si>
  <si>
    <t>2.4.90.51.001</t>
  </si>
  <si>
    <t>2.4.90.53.001</t>
  </si>
  <si>
    <t>2.4.90.54.001</t>
  </si>
  <si>
    <t>2.4.90.55.001</t>
  </si>
  <si>
    <t>2.4.90.57.001</t>
  </si>
  <si>
    <t>2.4.90.58.001</t>
  </si>
  <si>
    <t>2.4.90.90.001</t>
  </si>
  <si>
    <t>2.5.11.01.001</t>
  </si>
  <si>
    <t>2.5.11.02.001</t>
  </si>
  <si>
    <t>2.5.11.04.001</t>
  </si>
  <si>
    <t>2.5.11.05.001</t>
  </si>
  <si>
    <t>2.5.11.06.001</t>
  </si>
  <si>
    <t>2.5.11.07.001</t>
  </si>
  <si>
    <t>2.5.11.08.001</t>
  </si>
  <si>
    <t>2.5.11.09.001</t>
  </si>
  <si>
    <t>2.5.11.09.002</t>
  </si>
  <si>
    <t>2.5.11.10.001</t>
  </si>
  <si>
    <t>2.5.11.11.001</t>
  </si>
  <si>
    <t>2.5.11.15.001</t>
  </si>
  <si>
    <t>2.5.11.22.001</t>
  </si>
  <si>
    <t>2.5.11.23.001</t>
  </si>
  <si>
    <t>2.5.11.24.001</t>
  </si>
  <si>
    <t>2.5.11.25.001</t>
  </si>
  <si>
    <t>2.7.01.03.001</t>
  </si>
  <si>
    <t>2.9.10.13.001</t>
  </si>
  <si>
    <t>3.1.05.06.001</t>
  </si>
  <si>
    <t>Capital fiscal nación</t>
  </si>
  <si>
    <t>3.1.09.01.001</t>
  </si>
  <si>
    <t>3.1.09.01.002</t>
  </si>
  <si>
    <t>Corrección de errores de un periodo contable anterior</t>
  </si>
  <si>
    <t>3.1.09.02.001</t>
  </si>
  <si>
    <t>3.1.09.02.002</t>
  </si>
  <si>
    <t>3.1.10.01.001</t>
  </si>
  <si>
    <t>Utilidad o excédete del ejercicio</t>
  </si>
  <si>
    <t>3.1.45.03.001</t>
  </si>
  <si>
    <t>Cuentas por cobrar - retiradas</t>
  </si>
  <si>
    <t>3.1.45.03.002</t>
  </si>
  <si>
    <t>Cuentas por cobrar - incorporadas</t>
  </si>
  <si>
    <t>3.1.45.03.003</t>
  </si>
  <si>
    <t>Cuentas por cobrar - menor valor en medición</t>
  </si>
  <si>
    <t>3.1.45.06.001</t>
  </si>
  <si>
    <t>Propiedades, planta y equipo - retirados</t>
  </si>
  <si>
    <t>3.1.45.06.002</t>
  </si>
  <si>
    <t>Propiedades, planta y equipo - incorporados</t>
  </si>
  <si>
    <t>3.1.45.06.003</t>
  </si>
  <si>
    <t>Propiedades, planta y equipo - menor valor en medición</t>
  </si>
  <si>
    <t>3.1.45.06.004</t>
  </si>
  <si>
    <t>Propiedades, planta y equipo - mayor valor en medición</t>
  </si>
  <si>
    <t>3.1.45.07.002</t>
  </si>
  <si>
    <t>Activos intangibles - incorporados</t>
  </si>
  <si>
    <t>3.1.45.07.004</t>
  </si>
  <si>
    <t>Activos intangibles - mayor valor en medición</t>
  </si>
  <si>
    <t>3.1.45.12.001</t>
  </si>
  <si>
    <t>Otros activos - retirados</t>
  </si>
  <si>
    <t>3.1.45.15.001</t>
  </si>
  <si>
    <t>Cuentas por pagar - retirados</t>
  </si>
  <si>
    <t>3.1.45.15.002</t>
  </si>
  <si>
    <t>Cuentas por pagar - incorporados</t>
  </si>
  <si>
    <t>4.1.10.61.001</t>
  </si>
  <si>
    <t>4.1.95.02.001</t>
  </si>
  <si>
    <t>4.8.02.32.001</t>
  </si>
  <si>
    <t>4.8.02.33.001</t>
  </si>
  <si>
    <t>4.8.08.26.002</t>
  </si>
  <si>
    <t>Recuperaciones-provisiones- ajuste vigencia anterior</t>
  </si>
  <si>
    <t>4.8.08.28.001</t>
  </si>
  <si>
    <t>4.8.08.90.003</t>
  </si>
  <si>
    <t>Ajuste de valores al mil</t>
  </si>
  <si>
    <t>4.8.30.02.007</t>
  </si>
  <si>
    <t>Ingresos no tributarios</t>
  </si>
  <si>
    <t>5.1.01.01.001</t>
  </si>
  <si>
    <t>5.1.01.03.001</t>
  </si>
  <si>
    <t>5.1.01.05.001</t>
  </si>
  <si>
    <t>5.1.01.10.001</t>
  </si>
  <si>
    <t>5.1.01.19.003</t>
  </si>
  <si>
    <t>Bonificación por servicios prestados</t>
  </si>
  <si>
    <t>5.1.01.23.001</t>
  </si>
  <si>
    <t>5.1.01.60.001</t>
  </si>
  <si>
    <t>5.1.03.02.001</t>
  </si>
  <si>
    <t>5.1.03.03.001</t>
  </si>
  <si>
    <t>5.1.03.05.001</t>
  </si>
  <si>
    <t>5.1.03.07.001</t>
  </si>
  <si>
    <t>5.1.04.01.001</t>
  </si>
  <si>
    <t>5.1.04.02.001</t>
  </si>
  <si>
    <t>5.1.04.03.001</t>
  </si>
  <si>
    <t>5.1.04.04.001</t>
  </si>
  <si>
    <t>5.1.07.01.001</t>
  </si>
  <si>
    <t>5.1.07.02.001</t>
  </si>
  <si>
    <t>5.1.07.04.001</t>
  </si>
  <si>
    <t>5.1.07.05.001</t>
  </si>
  <si>
    <t>5.1.07.06.001</t>
  </si>
  <si>
    <t>5.1.07.07.001</t>
  </si>
  <si>
    <t>5.1.08.10.001</t>
  </si>
  <si>
    <t>5.1.11.14.001</t>
  </si>
  <si>
    <t>5.1.11.15.001</t>
  </si>
  <si>
    <t>5.1.11.17.001</t>
  </si>
  <si>
    <t>5.1.11.18.001</t>
  </si>
  <si>
    <t>5.1.11.19.001</t>
  </si>
  <si>
    <t>5.1.11.21.001</t>
  </si>
  <si>
    <t>5.1.11.23.001</t>
  </si>
  <si>
    <t>5.1.11.25.001</t>
  </si>
  <si>
    <t>5.1.11.46.001</t>
  </si>
  <si>
    <t>5.1.11.49.001</t>
  </si>
  <si>
    <t>5.1.11.50.001</t>
  </si>
  <si>
    <t>5.1.11.55.001</t>
  </si>
  <si>
    <t>5.1.11.65.001</t>
  </si>
  <si>
    <t>5.1.11.78.001</t>
  </si>
  <si>
    <t>5.1.11.79.001</t>
  </si>
  <si>
    <t>5.1.11.80.001</t>
  </si>
  <si>
    <t>5.1.11.83.001</t>
  </si>
  <si>
    <t>5.1.20.01.001</t>
  </si>
  <si>
    <t>5.1.20.11.001</t>
  </si>
  <si>
    <t>5.3.60.01.002</t>
  </si>
  <si>
    <t>5.3.60.01.015</t>
  </si>
  <si>
    <t>5.3.60.01.016</t>
  </si>
  <si>
    <t>5.3.60.06.001</t>
  </si>
  <si>
    <t>5.3.60.06.002</t>
  </si>
  <si>
    <t>5.3.60.07.001</t>
  </si>
  <si>
    <t>5.3.60.07.002</t>
  </si>
  <si>
    <t>5.3.60.08.002</t>
  </si>
  <si>
    <t>5.3.66.05.001</t>
  </si>
  <si>
    <t>5.3.68.03.001</t>
  </si>
  <si>
    <t>5.8.90.90.002</t>
  </si>
  <si>
    <t>5.8.93.01.001</t>
  </si>
  <si>
    <t>8.1.90.03.001</t>
  </si>
  <si>
    <t>8.1.90.90.001</t>
  </si>
  <si>
    <t>8.3.15.10.001</t>
  </si>
  <si>
    <t>8.3.90.90.001</t>
  </si>
  <si>
    <t>8.9.05.90.001</t>
  </si>
  <si>
    <t>8.9.15.06.001</t>
  </si>
  <si>
    <t>8.9.15.90.090</t>
  </si>
  <si>
    <t>9.1.20.04.001</t>
  </si>
  <si>
    <t>9.1.90.90.001</t>
  </si>
  <si>
    <t>9.3.90.90.001</t>
  </si>
  <si>
    <t>9.9.05.05.001</t>
  </si>
  <si>
    <t>9.9.05.90.001</t>
  </si>
  <si>
    <t>9.9.15.90.090</t>
  </si>
  <si>
    <t>2023-06-30</t>
  </si>
  <si>
    <t>2023-04-01</t>
  </si>
  <si>
    <t>1.3.11.37</t>
  </si>
  <si>
    <t>5.1.08.03</t>
  </si>
  <si>
    <t>5.1.08.04</t>
  </si>
  <si>
    <t>5.1.11.59</t>
  </si>
  <si>
    <t>5.8.04.05</t>
  </si>
  <si>
    <t>5.8.04.23</t>
  </si>
  <si>
    <t>Fondo de riesgos laborales - riesgos</t>
  </si>
  <si>
    <t>CONTRIBUCIONES, TASAS E INGRESOS NO TRIBUTARIOS</t>
  </si>
  <si>
    <t>Dotación y suministro a trabajadores</t>
  </si>
  <si>
    <t>Administración y emisión de títulos valores</t>
  </si>
  <si>
    <t>Pérdida por baja en cuentas de cuentas por cobrar</t>
  </si>
  <si>
    <t>SEPTIEMBRE DE 2023</t>
  </si>
  <si>
    <t>NOTA: Se presenta el informe financiero comparativo del tercer trimestre del 2023, de acuerdo con lo establecido en la Resolucion No. 356 del 2022</t>
  </si>
  <si>
    <t xml:space="preserve">Los suscritos Director Ejecutivo (E) y Contador de la Comisión de Regulación de Agua Potable y Saneamiento Basico certifican que los saldos del Estado de Situación Financiera a septiembre 30 del 2023 y junio 30 de 2023, fueron tomados fielmente de los libros de contabilidad, que la contabilidad se elaboró conforme a la normatividad emitida por la Contaduría General de la Nación para Entidades de Gobierno, anexa a la Resolución 533 de 2015 y sus modificatorias. </t>
  </si>
  <si>
    <t>Revisó: carlos Andres Daniels Jaramillo. Subdirector Administrativo y Financiero - CRA</t>
  </si>
  <si>
    <t>DIRECTOR EJECUTIVO (E)</t>
  </si>
  <si>
    <t>2022-09-01</t>
  </si>
  <si>
    <t>2022-09-30</t>
  </si>
  <si>
    <t>5.1.01.23.002</t>
  </si>
  <si>
    <t>Auxilio de conectividad digital</t>
  </si>
  <si>
    <t>5.1.08.90</t>
  </si>
  <si>
    <t>Otros gastos de personal diversos</t>
  </si>
  <si>
    <t>5.1.08.90.001</t>
  </si>
  <si>
    <t>5.1.11.54</t>
  </si>
  <si>
    <t>Organización de eventos</t>
  </si>
  <si>
    <t>5.1.11.54.001</t>
  </si>
  <si>
    <t>5.1.11.59.001</t>
  </si>
  <si>
    <t>5.8.04.23.002</t>
  </si>
  <si>
    <t>SEPTIEMBRE DE 2022</t>
  </si>
  <si>
    <t xml:space="preserve">Los suscritos Director Ejecutivo (E) y Contador de la Comisión de Regulación de Agua Potable y Saneamiento Basico certifican que los saldos del Estado de Resultados a septiembre 30 del 2023 y septiembre 30 de 2022, fueron tomados fielmente de los libros de contabilidad, que la contabilidad se elaboró conforme a la normatividad emitida por la Contaduría General de la Nación para Entidades de Gobierno, anexa a la Resolución 533 de 2015 y sus modificatorias. </t>
  </si>
  <si>
    <t>Informacion_1</t>
  </si>
  <si>
    <t>Informacion_2</t>
  </si>
  <si>
    <t>Codigo PCI</t>
  </si>
  <si>
    <t>40-01-02</t>
  </si>
  <si>
    <t>Descripcion PCI</t>
  </si>
  <si>
    <t>COMISION DE REGULACION DE AGUA POTABLE Y SANEAMIENTO BASICO (CRA)</t>
  </si>
  <si>
    <t>Fecha</t>
  </si>
  <si>
    <t>2023-10-29 10:57:45</t>
  </si>
  <si>
    <t>2023-07-01 00:00:00</t>
  </si>
  <si>
    <t>2023-09-30 00:00:00</t>
  </si>
  <si>
    <t>1.3.84.55</t>
  </si>
  <si>
    <t>Reintegros</t>
  </si>
  <si>
    <t>4.1.10.03</t>
  </si>
  <si>
    <t>Intereses</t>
  </si>
  <si>
    <t>4.8.08.63</t>
  </si>
  <si>
    <t>5.1.20.10</t>
  </si>
  <si>
    <t>Tasas</t>
  </si>
  <si>
    <t>8.1.20</t>
  </si>
  <si>
    <t>8.1.20.04</t>
  </si>
  <si>
    <t>8.9.05.06</t>
  </si>
  <si>
    <t>TOTALES --&gt;</t>
  </si>
  <si>
    <t>NOMBRE: JORGE ENRIQUE CARDOSO RODRIGUEZ</t>
  </si>
  <si>
    <t>DIRECTOR EJECUTIVO ( 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</si>
</sst>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_-;\-* #,##0.00_-;_-* &quot;-&quot;_-;_-@_-"/>
  </numFmts>
  <fonts count="46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scheme val="minor"/>
    </font>
    <font>
      <sz val="8"/>
      <color rgb="FFFF0000"/>
      <name val="Arial"/>
      <family val="2"/>
    </font>
    <font>
      <sz val="11"/>
      <color theme="0"/>
      <name val="Calibri"/>
      <family val="2"/>
      <scheme val="minor"/>
    </font>
    <font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0"/>
      <name val="Arial   "/>
    </font>
    <font>
      <sz val="8"/>
      <color theme="1"/>
      <name val="Arial   "/>
    </font>
    <font>
      <b/>
      <sz val="8"/>
      <color theme="1"/>
      <name val="Arial   "/>
    </font>
    <font>
      <b/>
      <sz val="8"/>
      <color theme="0"/>
      <name val="Arial   "/>
    </font>
    <font>
      <b/>
      <sz val="10"/>
      <color theme="1"/>
      <name val="Arial   "/>
    </font>
    <font>
      <sz val="10"/>
      <color theme="1"/>
      <name val="Arial   "/>
    </font>
    <font>
      <sz val="10"/>
      <color theme="0"/>
      <name val="Arial"/>
      <family val="2"/>
    </font>
    <font>
      <sz val="9"/>
      <color theme="1"/>
      <name val="Arial   "/>
    </font>
    <font>
      <sz val="9"/>
      <name val="Arial"/>
      <family val="2"/>
    </font>
    <font>
      <b/>
      <sz val="10"/>
      <color theme="0"/>
      <name val="Calibri"/>
      <family val="2"/>
      <scheme val="minor"/>
    </font>
    <font>
      <b/>
      <sz val="6"/>
      <color theme="0"/>
      <name val="Arial"/>
      <family val="2"/>
    </font>
    <font>
      <sz val="6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3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397">
    <xf numFmtId="0" fontId="0" fillId="0" borderId="0" xfId="0"/>
    <xf numFmtId="0" fontId="6" fillId="0" borderId="0" xfId="1" applyFont="1" applyAlignment="1">
      <alignment vertical="center"/>
    </xf>
    <xf numFmtId="165" fontId="6" fillId="2" borderId="0" xfId="2" applyNumberFormat="1" applyFont="1" applyFill="1" applyBorder="1" applyAlignment="1">
      <alignment vertical="center"/>
    </xf>
    <xf numFmtId="0" fontId="6" fillId="0" borderId="11" xfId="1" applyFont="1" applyBorder="1" applyAlignment="1">
      <alignment vertical="center"/>
    </xf>
    <xf numFmtId="165" fontId="10" fillId="0" borderId="0" xfId="2" applyNumberFormat="1" applyFont="1" applyFill="1" applyBorder="1" applyAlignment="1">
      <alignment horizontal="center" vertical="center"/>
    </xf>
    <xf numFmtId="165" fontId="13" fillId="0" borderId="0" xfId="2" applyNumberFormat="1" applyFont="1" applyFill="1" applyBorder="1" applyAlignment="1">
      <alignment vertical="center"/>
    </xf>
    <xf numFmtId="164" fontId="13" fillId="0" borderId="0" xfId="2" applyFont="1" applyFill="1" applyBorder="1" applyAlignment="1">
      <alignment horizontal="right" vertical="center"/>
    </xf>
    <xf numFmtId="0" fontId="3" fillId="0" borderId="0" xfId="1"/>
    <xf numFmtId="0" fontId="3" fillId="0" borderId="11" xfId="1" applyBorder="1"/>
    <xf numFmtId="165" fontId="6" fillId="0" borderId="0" xfId="1" applyNumberFormat="1" applyFont="1" applyAlignment="1">
      <alignment vertical="center"/>
    </xf>
    <xf numFmtId="165" fontId="6" fillId="0" borderId="0" xfId="2" applyNumberFormat="1" applyFont="1" applyFill="1" applyAlignment="1">
      <alignment vertical="center"/>
    </xf>
    <xf numFmtId="165" fontId="6" fillId="0" borderId="0" xfId="2" applyNumberFormat="1" applyFont="1" applyAlignment="1">
      <alignment vertical="center"/>
    </xf>
    <xf numFmtId="165" fontId="17" fillId="2" borderId="0" xfId="2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0" fontId="18" fillId="0" borderId="2" xfId="1" applyFont="1" applyBorder="1" applyAlignment="1">
      <alignment vertical="center"/>
    </xf>
    <xf numFmtId="0" fontId="5" fillId="0" borderId="2" xfId="7" applyFont="1" applyBorder="1" applyAlignment="1">
      <alignment vertical="center"/>
    </xf>
    <xf numFmtId="0" fontId="5" fillId="0" borderId="9" xfId="7" applyFont="1" applyBorder="1" applyAlignment="1">
      <alignment vertical="top" wrapText="1"/>
    </xf>
    <xf numFmtId="0" fontId="6" fillId="0" borderId="0" xfId="7" applyFont="1" applyAlignment="1">
      <alignment vertical="center"/>
    </xf>
    <xf numFmtId="0" fontId="5" fillId="0" borderId="9" xfId="7" applyFont="1" applyBorder="1" applyAlignment="1">
      <alignment vertical="center"/>
    </xf>
    <xf numFmtId="0" fontId="25" fillId="2" borderId="9" xfId="7" applyFont="1" applyFill="1" applyBorder="1" applyAlignment="1">
      <alignment vertical="top" wrapText="1"/>
    </xf>
    <xf numFmtId="0" fontId="26" fillId="0" borderId="10" xfId="7" applyFont="1" applyBorder="1"/>
    <xf numFmtId="0" fontId="27" fillId="0" borderId="0" xfId="7" applyFont="1"/>
    <xf numFmtId="166" fontId="27" fillId="0" borderId="0" xfId="6" applyNumberFormat="1" applyFont="1" applyBorder="1"/>
    <xf numFmtId="165" fontId="27" fillId="0" borderId="0" xfId="8" applyNumberFormat="1" applyFont="1" applyBorder="1"/>
    <xf numFmtId="165" fontId="27" fillId="0" borderId="11" xfId="8" applyNumberFormat="1" applyFont="1" applyBorder="1"/>
    <xf numFmtId="0" fontId="29" fillId="2" borderId="10" xfId="7" applyFont="1" applyFill="1" applyBorder="1" applyAlignment="1">
      <alignment horizontal="center"/>
    </xf>
    <xf numFmtId="166" fontId="28" fillId="2" borderId="0" xfId="6" applyNumberFormat="1" applyFont="1" applyFill="1" applyBorder="1" applyAlignment="1">
      <alignment horizontal="center"/>
    </xf>
    <xf numFmtId="0" fontId="17" fillId="2" borderId="10" xfId="7" applyFont="1" applyFill="1" applyBorder="1"/>
    <xf numFmtId="166" fontId="8" fillId="2" borderId="0" xfId="6" applyNumberFormat="1" applyFont="1" applyFill="1" applyBorder="1"/>
    <xf numFmtId="0" fontId="31" fillId="2" borderId="11" xfId="7" applyFont="1" applyFill="1" applyBorder="1"/>
    <xf numFmtId="0" fontId="31" fillId="2" borderId="0" xfId="7" applyFont="1" applyFill="1"/>
    <xf numFmtId="0" fontId="32" fillId="2" borderId="10" xfId="7" applyFont="1" applyFill="1" applyBorder="1"/>
    <xf numFmtId="166" fontId="14" fillId="2" borderId="0" xfId="6" applyNumberFormat="1" applyFont="1" applyFill="1" applyBorder="1" applyAlignment="1">
      <alignment horizontal="center"/>
    </xf>
    <xf numFmtId="0" fontId="27" fillId="2" borderId="11" xfId="7" applyFont="1" applyFill="1" applyBorder="1"/>
    <xf numFmtId="0" fontId="27" fillId="2" borderId="0" xfId="7" applyFont="1" applyFill="1"/>
    <xf numFmtId="0" fontId="32" fillId="0" borderId="10" xfId="7" applyFont="1" applyBorder="1"/>
    <xf numFmtId="166" fontId="14" fillId="2" borderId="0" xfId="6" applyNumberFormat="1" applyFont="1" applyFill="1" applyBorder="1"/>
    <xf numFmtId="0" fontId="17" fillId="0" borderId="10" xfId="0" applyFont="1" applyBorder="1" applyAlignment="1">
      <alignment vertical="center" wrapText="1"/>
    </xf>
    <xf numFmtId="0" fontId="28" fillId="0" borderId="0" xfId="7" applyFont="1"/>
    <xf numFmtId="0" fontId="28" fillId="0" borderId="11" xfId="7" applyFont="1" applyBorder="1"/>
    <xf numFmtId="0" fontId="32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vertical="top" wrapText="1" readingOrder="1"/>
    </xf>
    <xf numFmtId="1" fontId="32" fillId="0" borderId="10" xfId="7" applyNumberFormat="1" applyFont="1" applyBorder="1"/>
    <xf numFmtId="0" fontId="22" fillId="0" borderId="10" xfId="7" applyFont="1" applyBorder="1"/>
    <xf numFmtId="166" fontId="2" fillId="2" borderId="0" xfId="6" applyNumberFormat="1" applyFont="1" applyFill="1" applyBorder="1"/>
    <xf numFmtId="165" fontId="28" fillId="2" borderId="0" xfId="8" applyNumberFormat="1" applyFont="1" applyFill="1" applyBorder="1" applyAlignment="1">
      <alignment horizontal="center"/>
    </xf>
    <xf numFmtId="165" fontId="27" fillId="2" borderId="11" xfId="8" applyNumberFormat="1" applyFont="1" applyFill="1" applyBorder="1"/>
    <xf numFmtId="165" fontId="29" fillId="2" borderId="11" xfId="8" applyNumberFormat="1" applyFont="1" applyFill="1" applyBorder="1" applyAlignment="1">
      <alignment horizontal="center"/>
    </xf>
    <xf numFmtId="164" fontId="0" fillId="0" borderId="0" xfId="8" applyFont="1" applyBorder="1"/>
    <xf numFmtId="165" fontId="27" fillId="2" borderId="0" xfId="8" applyNumberFormat="1" applyFont="1" applyFill="1" applyBorder="1"/>
    <xf numFmtId="165" fontId="27" fillId="0" borderId="0" xfId="8" applyNumberFormat="1" applyFont="1" applyFill="1" applyBorder="1"/>
    <xf numFmtId="165" fontId="27" fillId="0" borderId="11" xfId="8" applyNumberFormat="1" applyFont="1" applyFill="1" applyBorder="1"/>
    <xf numFmtId="165" fontId="27" fillId="0" borderId="11" xfId="8" applyNumberFormat="1" applyFont="1" applyFill="1" applyBorder="1" applyAlignment="1">
      <alignment horizontal="right"/>
    </xf>
    <xf numFmtId="165" fontId="27" fillId="0" borderId="0" xfId="8" applyNumberFormat="1" applyFont="1" applyFill="1" applyBorder="1" applyAlignment="1">
      <alignment horizontal="right"/>
    </xf>
    <xf numFmtId="166" fontId="27" fillId="2" borderId="0" xfId="6" applyNumberFormat="1" applyFont="1" applyFill="1"/>
    <xf numFmtId="165" fontId="27" fillId="2" borderId="0" xfId="8" applyNumberFormat="1" applyFont="1" applyFill="1"/>
    <xf numFmtId="0" fontId="26" fillId="0" borderId="0" xfId="7" applyFont="1"/>
    <xf numFmtId="166" fontId="27" fillId="0" borderId="0" xfId="6" applyNumberFormat="1" applyFont="1"/>
    <xf numFmtId="165" fontId="27" fillId="0" borderId="0" xfId="8" applyNumberFormat="1" applyFont="1"/>
    <xf numFmtId="0" fontId="4" fillId="0" borderId="16" xfId="1" applyFont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7" fillId="2" borderId="6" xfId="1" applyFont="1" applyFill="1" applyBorder="1" applyAlignment="1">
      <alignment vertical="center"/>
    </xf>
    <xf numFmtId="165" fontId="6" fillId="0" borderId="0" xfId="2" applyNumberFormat="1" applyFont="1" applyBorder="1" applyAlignment="1">
      <alignment vertical="center"/>
    </xf>
    <xf numFmtId="0" fontId="9" fillId="0" borderId="16" xfId="1" applyFont="1" applyBorder="1"/>
    <xf numFmtId="0" fontId="14" fillId="0" borderId="16" xfId="1" applyFont="1" applyBorder="1" applyAlignment="1">
      <alignment horizontal="center"/>
    </xf>
    <xf numFmtId="0" fontId="14" fillId="0" borderId="16" xfId="1" applyFont="1" applyBorder="1"/>
    <xf numFmtId="0" fontId="3" fillId="0" borderId="16" xfId="1" applyBorder="1"/>
    <xf numFmtId="166" fontId="27" fillId="0" borderId="0" xfId="7" applyNumberFormat="1" applyFont="1"/>
    <xf numFmtId="165" fontId="6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center" vertical="center" wrapText="1"/>
    </xf>
    <xf numFmtId="49" fontId="35" fillId="4" borderId="21" xfId="0" applyNumberFormat="1" applyFont="1" applyFill="1" applyBorder="1" applyAlignment="1">
      <alignment wrapText="1"/>
    </xf>
    <xf numFmtId="0" fontId="4" fillId="0" borderId="5" xfId="1" applyFont="1" applyBorder="1" applyAlignment="1">
      <alignment vertical="center"/>
    </xf>
    <xf numFmtId="0" fontId="4" fillId="0" borderId="10" xfId="1" applyFont="1" applyBorder="1" applyAlignment="1">
      <alignment vertical="center"/>
    </xf>
    <xf numFmtId="0" fontId="32" fillId="2" borderId="10" xfId="1" applyFont="1" applyFill="1" applyBorder="1" applyAlignment="1">
      <alignment vertical="center"/>
    </xf>
    <xf numFmtId="0" fontId="36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7" fillId="0" borderId="10" xfId="1" applyFont="1" applyBorder="1"/>
    <xf numFmtId="0" fontId="4" fillId="0" borderId="0" xfId="1" applyFont="1" applyAlignment="1">
      <alignment vertical="center"/>
    </xf>
    <xf numFmtId="0" fontId="10" fillId="0" borderId="6" xfId="1" applyFont="1" applyBorder="1" applyAlignment="1">
      <alignment vertical="center"/>
    </xf>
    <xf numFmtId="0" fontId="37" fillId="0" borderId="16" xfId="1" applyFont="1" applyBorder="1"/>
    <xf numFmtId="43" fontId="4" fillId="0" borderId="1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8" fillId="2" borderId="11" xfId="7" applyFont="1" applyFill="1" applyBorder="1" applyAlignment="1">
      <alignment horizontal="center"/>
    </xf>
    <xf numFmtId="0" fontId="4" fillId="0" borderId="17" xfId="1" applyFont="1" applyBorder="1" applyAlignment="1">
      <alignment vertical="center"/>
    </xf>
    <xf numFmtId="0" fontId="28" fillId="2" borderId="0" xfId="7" applyFont="1" applyFill="1" applyAlignment="1">
      <alignment horizontal="center"/>
    </xf>
    <xf numFmtId="0" fontId="8" fillId="2" borderId="0" xfId="7" applyFont="1" applyFill="1" applyAlignment="1">
      <alignment horizontal="center"/>
    </xf>
    <xf numFmtId="3" fontId="8" fillId="2" borderId="0" xfId="7" applyNumberFormat="1" applyFont="1" applyFill="1" applyAlignment="1">
      <alignment horizontal="center"/>
    </xf>
    <xf numFmtId="0" fontId="30" fillId="0" borderId="0" xfId="7" applyFont="1" applyAlignment="1">
      <alignment horizontal="center"/>
    </xf>
    <xf numFmtId="0" fontId="14" fillId="2" borderId="0" xfId="7" applyFont="1" applyFill="1"/>
    <xf numFmtId="0" fontId="14" fillId="0" borderId="0" xfId="7" applyFont="1"/>
    <xf numFmtId="0" fontId="8" fillId="0" borderId="0" xfId="7" applyFont="1" applyAlignment="1">
      <alignment horizontal="center"/>
    </xf>
    <xf numFmtId="3" fontId="14" fillId="2" borderId="0" xfId="7" applyNumberFormat="1" applyFont="1" applyFill="1" applyAlignment="1">
      <alignment horizontal="center"/>
    </xf>
    <xf numFmtId="3" fontId="14" fillId="2" borderId="0" xfId="7" applyNumberFormat="1" applyFont="1" applyFill="1"/>
    <xf numFmtId="3" fontId="8" fillId="0" borderId="0" xfId="7" applyNumberFormat="1" applyFont="1" applyAlignment="1">
      <alignment horizontal="center"/>
    </xf>
    <xf numFmtId="3" fontId="8" fillId="2" borderId="0" xfId="7" applyNumberFormat="1" applyFont="1" applyFill="1"/>
    <xf numFmtId="0" fontId="8" fillId="0" borderId="0" xfId="7" applyFont="1"/>
    <xf numFmtId="0" fontId="2" fillId="0" borderId="0" xfId="7"/>
    <xf numFmtId="3" fontId="2" fillId="2" borderId="0" xfId="7" applyNumberFormat="1" applyFill="1"/>
    <xf numFmtId="0" fontId="6" fillId="0" borderId="0" xfId="7" applyFont="1" applyAlignment="1">
      <alignment vertical="top" wrapText="1"/>
    </xf>
    <xf numFmtId="0" fontId="8" fillId="2" borderId="0" xfId="7" applyFont="1" applyFill="1"/>
    <xf numFmtId="0" fontId="9" fillId="0" borderId="0" xfId="7" applyFont="1"/>
    <xf numFmtId="44" fontId="6" fillId="0" borderId="0" xfId="7" applyNumberFormat="1" applyFont="1" applyAlignment="1">
      <alignment vertical="top" wrapText="1"/>
    </xf>
    <xf numFmtId="0" fontId="7" fillId="0" borderId="0" xfId="1" applyFont="1" applyAlignment="1">
      <alignment horizontal="center" vertical="center"/>
    </xf>
    <xf numFmtId="49" fontId="40" fillId="0" borderId="19" xfId="0" applyNumberFormat="1" applyFont="1" applyBorder="1" applyAlignment="1">
      <alignment vertical="center" wrapText="1"/>
    </xf>
    <xf numFmtId="43" fontId="40" fillId="0" borderId="0" xfId="5" applyFont="1" applyAlignment="1">
      <alignment vertical="center" wrapText="1"/>
    </xf>
    <xf numFmtId="43" fontId="40" fillId="2" borderId="0" xfId="5" applyFont="1" applyFill="1" applyAlignment="1">
      <alignment vertical="center" wrapText="1"/>
    </xf>
    <xf numFmtId="0" fontId="40" fillId="2" borderId="0" xfId="0" applyFont="1" applyFill="1" applyAlignment="1">
      <alignment vertical="center" wrapText="1"/>
    </xf>
    <xf numFmtId="49" fontId="40" fillId="0" borderId="20" xfId="0" applyNumberFormat="1" applyFont="1" applyBorder="1" applyAlignment="1">
      <alignment vertical="center" wrapText="1"/>
    </xf>
    <xf numFmtId="0" fontId="38" fillId="2" borderId="0" xfId="0" applyFont="1" applyFill="1" applyAlignment="1">
      <alignment vertical="center" wrapText="1"/>
    </xf>
    <xf numFmtId="0" fontId="38" fillId="0" borderId="0" xfId="0" applyFont="1" applyAlignment="1">
      <alignment vertical="center" wrapText="1"/>
    </xf>
    <xf numFmtId="43" fontId="38" fillId="0" borderId="0" xfId="5" applyFont="1" applyAlignment="1">
      <alignment vertical="center" wrapText="1"/>
    </xf>
    <xf numFmtId="43" fontId="38" fillId="0" borderId="0" xfId="5" applyFont="1" applyFill="1" applyBorder="1" applyAlignment="1">
      <alignment vertical="center" wrapText="1"/>
    </xf>
    <xf numFmtId="49" fontId="39" fillId="3" borderId="19" xfId="0" applyNumberFormat="1" applyFont="1" applyFill="1" applyBorder="1" applyAlignment="1">
      <alignment vertical="center" wrapText="1"/>
    </xf>
    <xf numFmtId="49" fontId="39" fillId="3" borderId="20" xfId="0" applyNumberFormat="1" applyFont="1" applyFill="1" applyBorder="1" applyAlignment="1">
      <alignment vertical="center" wrapText="1"/>
    </xf>
    <xf numFmtId="0" fontId="35" fillId="5" borderId="15" xfId="1" applyFont="1" applyFill="1" applyBorder="1" applyAlignment="1">
      <alignment vertical="top" readingOrder="1"/>
    </xf>
    <xf numFmtId="0" fontId="35" fillId="4" borderId="15" xfId="1" applyFont="1" applyFill="1" applyBorder="1" applyAlignment="1">
      <alignment vertical="top" readingOrder="1"/>
    </xf>
    <xf numFmtId="49" fontId="39" fillId="0" borderId="21" xfId="0" applyNumberFormat="1" applyFont="1" applyBorder="1" applyAlignment="1">
      <alignment wrapText="1"/>
    </xf>
    <xf numFmtId="0" fontId="39" fillId="6" borderId="15" xfId="1" applyFont="1" applyFill="1" applyBorder="1" applyAlignment="1">
      <alignment vertical="top" readingOrder="1"/>
    </xf>
    <xf numFmtId="44" fontId="35" fillId="5" borderId="15" xfId="1" applyNumberFormat="1" applyFont="1" applyFill="1" applyBorder="1" applyAlignment="1">
      <alignment vertical="top" wrapText="1" readingOrder="1"/>
    </xf>
    <xf numFmtId="44" fontId="35" fillId="4" borderId="15" xfId="1" applyNumberFormat="1" applyFont="1" applyFill="1" applyBorder="1" applyAlignment="1">
      <alignment vertical="top" wrapText="1" readingOrder="1"/>
    </xf>
    <xf numFmtId="44" fontId="39" fillId="6" borderId="15" xfId="1" applyNumberFormat="1" applyFont="1" applyFill="1" applyBorder="1" applyAlignment="1">
      <alignment vertical="top" wrapText="1" readingOrder="1"/>
    </xf>
    <xf numFmtId="0" fontId="39" fillId="0" borderId="23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43" fontId="39" fillId="0" borderId="24" xfId="5" applyFont="1" applyBorder="1" applyAlignment="1">
      <alignment horizontal="center" vertical="center" wrapText="1"/>
    </xf>
    <xf numFmtId="43" fontId="39" fillId="0" borderId="25" xfId="5" applyFont="1" applyBorder="1" applyAlignment="1">
      <alignment horizontal="center" vertical="center" wrapText="1"/>
    </xf>
    <xf numFmtId="49" fontId="35" fillId="5" borderId="21" xfId="0" applyNumberFormat="1" applyFont="1" applyFill="1" applyBorder="1" applyAlignment="1">
      <alignment wrapText="1"/>
    </xf>
    <xf numFmtId="44" fontId="35" fillId="4" borderId="22" xfId="1" applyNumberFormat="1" applyFont="1" applyFill="1" applyBorder="1" applyAlignment="1">
      <alignment vertical="top" wrapText="1" readingOrder="1"/>
    </xf>
    <xf numFmtId="49" fontId="39" fillId="6" borderId="21" xfId="0" applyNumberFormat="1" applyFont="1" applyFill="1" applyBorder="1" applyAlignment="1">
      <alignment wrapText="1"/>
    </xf>
    <xf numFmtId="44" fontId="39" fillId="6" borderId="22" xfId="1" applyNumberFormat="1" applyFont="1" applyFill="1" applyBorder="1" applyAlignment="1">
      <alignment vertical="top" wrapText="1" readingOrder="1"/>
    </xf>
    <xf numFmtId="49" fontId="38" fillId="0" borderId="21" xfId="0" applyNumberFormat="1" applyFont="1" applyBorder="1" applyAlignment="1">
      <alignment wrapText="1"/>
    </xf>
    <xf numFmtId="0" fontId="7" fillId="2" borderId="6" xfId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41" fillId="0" borderId="16" xfId="1" applyFont="1" applyBorder="1" applyAlignment="1">
      <alignment horizontal="center"/>
    </xf>
    <xf numFmtId="0" fontId="8" fillId="0" borderId="16" xfId="1" applyFont="1" applyBorder="1" applyAlignment="1">
      <alignment horizontal="center"/>
    </xf>
    <xf numFmtId="0" fontId="27" fillId="0" borderId="0" xfId="7" applyFont="1" applyAlignment="1">
      <alignment horizontal="center"/>
    </xf>
    <xf numFmtId="0" fontId="28" fillId="0" borderId="0" xfId="7" applyFont="1" applyAlignment="1">
      <alignment horizontal="center"/>
    </xf>
    <xf numFmtId="166" fontId="8" fillId="2" borderId="0" xfId="6" applyNumberFormat="1" applyFont="1" applyFill="1" applyBorder="1" applyAlignment="1">
      <alignment horizontal="center"/>
    </xf>
    <xf numFmtId="0" fontId="16" fillId="0" borderId="27" xfId="0" applyFont="1" applyBorder="1" applyAlignment="1">
      <alignment vertical="top" wrapText="1" readingOrder="1"/>
    </xf>
    <xf numFmtId="165" fontId="13" fillId="0" borderId="0" xfId="2" applyNumberFormat="1" applyFont="1" applyFill="1" applyBorder="1" applyAlignment="1">
      <alignment horizontal="right" vertical="center"/>
    </xf>
    <xf numFmtId="165" fontId="7" fillId="2" borderId="6" xfId="1" applyNumberFormat="1" applyFont="1" applyFill="1" applyBorder="1" applyAlignment="1">
      <alignment vertical="center"/>
    </xf>
    <xf numFmtId="165" fontId="8" fillId="0" borderId="0" xfId="2" applyNumberFormat="1" applyFont="1" applyFill="1" applyBorder="1" applyAlignment="1">
      <alignment horizontal="center" vertical="center" wrapText="1"/>
    </xf>
    <xf numFmtId="165" fontId="7" fillId="0" borderId="0" xfId="2" applyNumberFormat="1" applyFont="1" applyFill="1" applyBorder="1" applyAlignment="1">
      <alignment horizontal="center" vertical="center" wrapText="1"/>
    </xf>
    <xf numFmtId="165" fontId="12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right" vertical="center"/>
    </xf>
    <xf numFmtId="165" fontId="14" fillId="0" borderId="16" xfId="1" applyNumberFormat="1" applyFont="1" applyBorder="1"/>
    <xf numFmtId="165" fontId="9" fillId="2" borderId="0" xfId="2" applyNumberFormat="1" applyFont="1" applyFill="1" applyBorder="1" applyAlignment="1">
      <alignment vertical="center"/>
    </xf>
    <xf numFmtId="165" fontId="8" fillId="2" borderId="0" xfId="2" applyNumberFormat="1" applyFont="1" applyFill="1" applyBorder="1" applyAlignment="1">
      <alignment horizontal="center" vertical="center" wrapText="1"/>
    </xf>
    <xf numFmtId="165" fontId="11" fillId="0" borderId="0" xfId="2" applyNumberFormat="1" applyFont="1" applyFill="1" applyBorder="1" applyAlignment="1">
      <alignment horizontal="center" vertical="center" wrapText="1"/>
    </xf>
    <xf numFmtId="165" fontId="14" fillId="0" borderId="0" xfId="2" applyNumberFormat="1" applyFont="1" applyFill="1" applyBorder="1" applyAlignment="1">
      <alignment vertical="center"/>
    </xf>
    <xf numFmtId="165" fontId="14" fillId="0" borderId="0" xfId="2" applyNumberFormat="1" applyFont="1" applyFill="1" applyBorder="1" applyAlignment="1">
      <alignment horizontal="right" vertical="center"/>
    </xf>
    <xf numFmtId="165" fontId="11" fillId="0" borderId="0" xfId="2" applyNumberFormat="1" applyFont="1" applyFill="1" applyBorder="1" applyAlignment="1">
      <alignment horizontal="right" vertical="center"/>
    </xf>
    <xf numFmtId="165" fontId="9" fillId="0" borderId="0" xfId="2" applyNumberFormat="1" applyFont="1" applyBorder="1" applyAlignment="1">
      <alignment vertical="center"/>
    </xf>
    <xf numFmtId="165" fontId="9" fillId="0" borderId="0" xfId="1" applyNumberFormat="1" applyFont="1" applyAlignment="1">
      <alignment vertical="center"/>
    </xf>
    <xf numFmtId="165" fontId="4" fillId="0" borderId="16" xfId="1" applyNumberFormat="1" applyFont="1" applyBorder="1" applyAlignment="1">
      <alignment horizontal="center" vertical="center"/>
    </xf>
    <xf numFmtId="165" fontId="9" fillId="0" borderId="0" xfId="2" applyNumberFormat="1" applyFont="1" applyFill="1" applyAlignment="1">
      <alignment vertical="center"/>
    </xf>
    <xf numFmtId="165" fontId="9" fillId="0" borderId="0" xfId="2" applyNumberFormat="1" applyFont="1" applyAlignment="1">
      <alignment vertical="center"/>
    </xf>
    <xf numFmtId="9" fontId="7" fillId="2" borderId="6" xfId="12" applyFont="1" applyFill="1" applyBorder="1" applyAlignment="1">
      <alignment vertical="center"/>
    </xf>
    <xf numFmtId="9" fontId="9" fillId="2" borderId="0" xfId="12" applyFont="1" applyFill="1" applyBorder="1" applyAlignment="1">
      <alignment vertical="center"/>
    </xf>
    <xf numFmtId="9" fontId="8" fillId="2" borderId="0" xfId="12" applyFont="1" applyFill="1" applyBorder="1" applyAlignment="1">
      <alignment horizontal="center" vertical="center" wrapText="1"/>
    </xf>
    <xf numFmtId="9" fontId="11" fillId="0" borderId="0" xfId="12" applyFont="1" applyFill="1" applyBorder="1" applyAlignment="1">
      <alignment horizontal="center" vertical="center" wrapText="1"/>
    </xf>
    <xf numFmtId="9" fontId="14" fillId="0" borderId="0" xfId="12" applyFont="1" applyFill="1" applyBorder="1" applyAlignment="1">
      <alignment vertical="center"/>
    </xf>
    <xf numFmtId="9" fontId="14" fillId="0" borderId="0" xfId="12" applyFont="1" applyFill="1" applyBorder="1" applyAlignment="1">
      <alignment horizontal="right" vertical="center"/>
    </xf>
    <xf numFmtId="9" fontId="9" fillId="0" borderId="0" xfId="12" applyFont="1" applyBorder="1" applyAlignment="1">
      <alignment vertical="center"/>
    </xf>
    <xf numFmtId="9" fontId="9" fillId="0" borderId="0" xfId="12" applyFont="1" applyAlignment="1">
      <alignment vertical="center"/>
    </xf>
    <xf numFmtId="9" fontId="4" fillId="0" borderId="16" xfId="12" applyFont="1" applyBorder="1" applyAlignment="1">
      <alignment horizontal="center" vertical="center"/>
    </xf>
    <xf numFmtId="9" fontId="9" fillId="0" borderId="0" xfId="12" applyFont="1" applyFill="1" applyAlignment="1">
      <alignment vertical="center"/>
    </xf>
    <xf numFmtId="43" fontId="6" fillId="7" borderId="0" xfId="1" applyNumberFormat="1" applyFont="1" applyFill="1" applyAlignment="1">
      <alignment vertical="center"/>
    </xf>
    <xf numFmtId="0" fontId="18" fillId="0" borderId="1" xfId="1" applyFont="1" applyBorder="1" applyAlignment="1">
      <alignment vertical="center"/>
    </xf>
    <xf numFmtId="0" fontId="7" fillId="2" borderId="0" xfId="1" applyFont="1" applyFill="1" applyAlignment="1">
      <alignment horizontal="center" vertical="center"/>
    </xf>
    <xf numFmtId="0" fontId="6" fillId="0" borderId="7" xfId="1" applyFont="1" applyBorder="1" applyAlignment="1">
      <alignment vertical="center"/>
    </xf>
    <xf numFmtId="0" fontId="8" fillId="0" borderId="0" xfId="1" applyFont="1" applyAlignment="1">
      <alignment horizontal="center"/>
    </xf>
    <xf numFmtId="0" fontId="6" fillId="2" borderId="0" xfId="1" applyFont="1" applyFill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32" fillId="0" borderId="0" xfId="1" applyFont="1" applyAlignment="1">
      <alignment vertical="center"/>
    </xf>
    <xf numFmtId="0" fontId="8" fillId="2" borderId="0" xfId="1" applyFont="1" applyFill="1" applyAlignment="1">
      <alignment horizontal="center" vertical="center"/>
    </xf>
    <xf numFmtId="165" fontId="12" fillId="2" borderId="0" xfId="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2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3" fillId="0" borderId="0" xfId="1" applyFont="1" applyAlignment="1">
      <alignment horizontal="left" vertical="center"/>
    </xf>
    <xf numFmtId="44" fontId="6" fillId="0" borderId="0" xfId="1" applyNumberFormat="1" applyFont="1" applyAlignment="1">
      <alignment vertical="center"/>
    </xf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horizontal="left"/>
    </xf>
    <xf numFmtId="43" fontId="12" fillId="0" borderId="0" xfId="1" applyNumberFormat="1" applyFont="1" applyAlignment="1">
      <alignment horizontal="left" vertical="center"/>
    </xf>
    <xf numFmtId="0" fontId="7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21" fillId="0" borderId="0" xfId="1" applyFont="1" applyAlignment="1">
      <alignment horizontal="left" vertical="center" wrapText="1"/>
    </xf>
    <xf numFmtId="165" fontId="21" fillId="0" borderId="0" xfId="1" applyNumberFormat="1" applyFont="1" applyAlignment="1">
      <alignment horizontal="left" vertical="center" wrapText="1"/>
    </xf>
    <xf numFmtId="9" fontId="21" fillId="0" borderId="0" xfId="12" applyFont="1" applyBorder="1" applyAlignment="1">
      <alignment horizontal="left" vertical="center" wrapText="1"/>
    </xf>
    <xf numFmtId="0" fontId="34" fillId="0" borderId="0" xfId="1" applyFont="1" applyAlignment="1">
      <alignment vertical="center" wrapText="1"/>
    </xf>
    <xf numFmtId="165" fontId="34" fillId="0" borderId="0" xfId="1" applyNumberFormat="1" applyFont="1" applyAlignment="1">
      <alignment vertical="center" wrapText="1"/>
    </xf>
    <xf numFmtId="9" fontId="34" fillId="0" borderId="0" xfId="12" applyFont="1" applyBorder="1" applyAlignment="1">
      <alignment vertical="center" wrapText="1"/>
    </xf>
    <xf numFmtId="0" fontId="14" fillId="0" borderId="0" xfId="1" applyFont="1"/>
    <xf numFmtId="165" fontId="14" fillId="0" borderId="0" xfId="1" applyNumberFormat="1" applyFont="1"/>
    <xf numFmtId="9" fontId="14" fillId="0" borderId="0" xfId="12" applyFont="1" applyBorder="1"/>
    <xf numFmtId="0" fontId="8" fillId="0" borderId="0" xfId="1" applyFont="1"/>
    <xf numFmtId="0" fontId="37" fillId="0" borderId="0" xfId="1" applyFont="1"/>
    <xf numFmtId="0" fontId="41" fillId="0" borderId="0" xfId="1" applyFont="1" applyAlignment="1">
      <alignment horizontal="center"/>
    </xf>
    <xf numFmtId="0" fontId="9" fillId="0" borderId="0" xfId="1" applyFont="1"/>
    <xf numFmtId="0" fontId="14" fillId="0" borderId="0" xfId="1" applyFont="1" applyAlignment="1">
      <alignment horizontal="center"/>
    </xf>
    <xf numFmtId="9" fontId="14" fillId="0" borderId="11" xfId="12" applyFont="1" applyFill="1" applyBorder="1" applyAlignment="1">
      <alignment horizontal="right" vertical="center"/>
    </xf>
    <xf numFmtId="0" fontId="6" fillId="0" borderId="18" xfId="1" applyFont="1" applyBorder="1" applyAlignment="1">
      <alignment vertical="center"/>
    </xf>
    <xf numFmtId="9" fontId="8" fillId="2" borderId="11" xfId="12" applyFont="1" applyFill="1" applyBorder="1" applyAlignment="1">
      <alignment horizontal="center" vertical="center" wrapText="1"/>
    </xf>
    <xf numFmtId="165" fontId="12" fillId="0" borderId="0" xfId="5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vertical="center"/>
    </xf>
    <xf numFmtId="165" fontId="12" fillId="0" borderId="0" xfId="5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vertical="center"/>
    </xf>
    <xf numFmtId="165" fontId="7" fillId="0" borderId="0" xfId="2" applyNumberFormat="1" applyFont="1" applyFill="1" applyBorder="1" applyAlignment="1">
      <alignment horizontal="right" vertical="center"/>
    </xf>
    <xf numFmtId="49" fontId="35" fillId="4" borderId="15" xfId="0" applyNumberFormat="1" applyFont="1" applyFill="1" applyBorder="1" applyAlignment="1">
      <alignment wrapText="1"/>
    </xf>
    <xf numFmtId="49" fontId="39" fillId="8" borderId="21" xfId="0" applyNumberFormat="1" applyFont="1" applyFill="1" applyBorder="1" applyAlignment="1">
      <alignment wrapText="1"/>
    </xf>
    <xf numFmtId="49" fontId="39" fillId="8" borderId="15" xfId="0" applyNumberFormat="1" applyFont="1" applyFill="1" applyBorder="1" applyAlignment="1">
      <alignment wrapText="1"/>
    </xf>
    <xf numFmtId="49" fontId="39" fillId="0" borderId="15" xfId="0" applyNumberFormat="1" applyFont="1" applyBorder="1" applyAlignment="1">
      <alignment wrapText="1"/>
    </xf>
    <xf numFmtId="0" fontId="39" fillId="0" borderId="21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5" fillId="4" borderId="21" xfId="0" applyFont="1" applyFill="1" applyBorder="1" applyAlignment="1">
      <alignment vertical="center" wrapText="1"/>
    </xf>
    <xf numFmtId="0" fontId="35" fillId="4" borderId="15" xfId="0" applyFont="1" applyFill="1" applyBorder="1" applyAlignment="1">
      <alignment vertical="center" wrapText="1"/>
    </xf>
    <xf numFmtId="0" fontId="39" fillId="8" borderId="21" xfId="0" applyFont="1" applyFill="1" applyBorder="1" applyAlignment="1">
      <alignment vertical="center" wrapText="1"/>
    </xf>
    <xf numFmtId="0" fontId="39" fillId="8" borderId="15" xfId="0" applyFont="1" applyFill="1" applyBorder="1" applyAlignment="1">
      <alignment vertical="center" wrapText="1"/>
    </xf>
    <xf numFmtId="165" fontId="12" fillId="0" borderId="16" xfId="8" applyNumberFormat="1" applyFont="1" applyFill="1" applyBorder="1" applyAlignment="1">
      <alignment horizontal="right" vertical="center"/>
    </xf>
    <xf numFmtId="165" fontId="8" fillId="2" borderId="0" xfId="7" applyNumberFormat="1" applyFont="1" applyFill="1"/>
    <xf numFmtId="165" fontId="12" fillId="0" borderId="26" xfId="8" applyNumberFormat="1" applyFont="1" applyFill="1" applyBorder="1" applyAlignment="1">
      <alignment horizontal="right" vertical="center"/>
    </xf>
    <xf numFmtId="165" fontId="8" fillId="2" borderId="14" xfId="6" applyNumberFormat="1" applyFont="1" applyFill="1" applyBorder="1"/>
    <xf numFmtId="165" fontId="14" fillId="2" borderId="0" xfId="7" applyNumberFormat="1" applyFont="1" applyFill="1"/>
    <xf numFmtId="165" fontId="13" fillId="0" borderId="0" xfId="6" applyNumberFormat="1" applyFont="1" applyFill="1" applyBorder="1" applyAlignment="1">
      <alignment horizontal="right" vertical="center"/>
    </xf>
    <xf numFmtId="165" fontId="14" fillId="2" borderId="0" xfId="6" applyNumberFormat="1" applyFont="1" applyFill="1" applyBorder="1"/>
    <xf numFmtId="165" fontId="12" fillId="0" borderId="12" xfId="8" applyNumberFormat="1" applyFont="1" applyFill="1" applyBorder="1" applyAlignment="1">
      <alignment horizontal="right" vertical="center"/>
    </xf>
    <xf numFmtId="165" fontId="14" fillId="0" borderId="0" xfId="6" applyNumberFormat="1" applyFont="1" applyBorder="1"/>
    <xf numFmtId="165" fontId="8" fillId="0" borderId="0" xfId="6" applyNumberFormat="1" applyFont="1" applyBorder="1"/>
    <xf numFmtId="165" fontId="8" fillId="2" borderId="13" xfId="6" applyNumberFormat="1" applyFont="1" applyFill="1" applyBorder="1"/>
    <xf numFmtId="49" fontId="35" fillId="9" borderId="23" xfId="0" applyNumberFormat="1" applyFont="1" applyFill="1" applyBorder="1" applyAlignment="1">
      <alignment wrapText="1"/>
    </xf>
    <xf numFmtId="49" fontId="35" fillId="9" borderId="24" xfId="0" applyNumberFormat="1" applyFont="1" applyFill="1" applyBorder="1" applyAlignment="1">
      <alignment wrapText="1"/>
    </xf>
    <xf numFmtId="44" fontId="35" fillId="9" borderId="24" xfId="5" applyNumberFormat="1" applyFont="1" applyFill="1" applyBorder="1" applyAlignment="1">
      <alignment horizontal="right" wrapText="1"/>
    </xf>
    <xf numFmtId="44" fontId="35" fillId="9" borderId="25" xfId="5" applyNumberFormat="1" applyFont="1" applyFill="1" applyBorder="1" applyAlignment="1">
      <alignment horizontal="right" wrapText="1"/>
    </xf>
    <xf numFmtId="44" fontId="35" fillId="4" borderId="15" xfId="5" applyNumberFormat="1" applyFont="1" applyFill="1" applyBorder="1" applyAlignment="1">
      <alignment horizontal="right" wrapText="1"/>
    </xf>
    <xf numFmtId="44" fontId="35" fillId="4" borderId="22" xfId="5" applyNumberFormat="1" applyFont="1" applyFill="1" applyBorder="1" applyAlignment="1">
      <alignment horizontal="right" wrapText="1"/>
    </xf>
    <xf numFmtId="44" fontId="39" fillId="8" borderId="15" xfId="5" applyNumberFormat="1" applyFont="1" applyFill="1" applyBorder="1" applyAlignment="1">
      <alignment horizontal="right" wrapText="1"/>
    </xf>
    <xf numFmtId="44" fontId="39" fillId="8" borderId="22" xfId="5" applyNumberFormat="1" applyFont="1" applyFill="1" applyBorder="1" applyAlignment="1">
      <alignment horizontal="right" wrapText="1"/>
    </xf>
    <xf numFmtId="44" fontId="39" fillId="0" borderId="15" xfId="5" applyNumberFormat="1" applyFont="1" applyFill="1" applyBorder="1" applyAlignment="1">
      <alignment horizontal="right" wrapText="1"/>
    </xf>
    <xf numFmtId="44" fontId="39" fillId="0" borderId="22" xfId="5" applyNumberFormat="1" applyFont="1" applyFill="1" applyBorder="1" applyAlignment="1">
      <alignment horizontal="right" wrapText="1"/>
    </xf>
    <xf numFmtId="49" fontId="38" fillId="0" borderId="15" xfId="0" applyNumberFormat="1" applyFont="1" applyBorder="1" applyAlignment="1">
      <alignment wrapText="1"/>
    </xf>
    <xf numFmtId="44" fontId="38" fillId="0" borderId="15" xfId="5" applyNumberFormat="1" applyFont="1" applyFill="1" applyBorder="1" applyAlignment="1">
      <alignment horizontal="right" wrapText="1"/>
    </xf>
    <xf numFmtId="44" fontId="38" fillId="0" borderId="22" xfId="5" applyNumberFormat="1" applyFont="1" applyFill="1" applyBorder="1" applyAlignment="1">
      <alignment horizontal="right" wrapText="1"/>
    </xf>
    <xf numFmtId="49" fontId="35" fillId="9" borderId="21" xfId="0" applyNumberFormat="1" applyFont="1" applyFill="1" applyBorder="1" applyAlignment="1">
      <alignment wrapText="1"/>
    </xf>
    <xf numFmtId="49" fontId="35" fillId="9" borderId="15" xfId="0" applyNumberFormat="1" applyFont="1" applyFill="1" applyBorder="1" applyAlignment="1">
      <alignment wrapText="1"/>
    </xf>
    <xf numFmtId="44" fontId="35" fillId="9" borderId="15" xfId="5" applyNumberFormat="1" applyFont="1" applyFill="1" applyBorder="1" applyAlignment="1">
      <alignment horizontal="right" wrapText="1"/>
    </xf>
    <xf numFmtId="44" fontId="35" fillId="9" borderId="22" xfId="5" applyNumberFormat="1" applyFont="1" applyFill="1" applyBorder="1" applyAlignment="1">
      <alignment horizontal="right" wrapText="1"/>
    </xf>
    <xf numFmtId="0" fontId="38" fillId="0" borderId="21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44" fontId="38" fillId="0" borderId="15" xfId="5" applyNumberFormat="1" applyFont="1" applyFill="1" applyBorder="1" applyAlignment="1">
      <alignment vertical="center" wrapText="1"/>
    </xf>
    <xf numFmtId="44" fontId="38" fillId="0" borderId="22" xfId="5" applyNumberFormat="1" applyFont="1" applyFill="1" applyBorder="1" applyAlignment="1">
      <alignment vertical="center" wrapText="1"/>
    </xf>
    <xf numFmtId="44" fontId="39" fillId="0" borderId="15" xfId="5" applyNumberFormat="1" applyFont="1" applyFill="1" applyBorder="1" applyAlignment="1">
      <alignment vertical="center" wrapText="1"/>
    </xf>
    <xf numFmtId="44" fontId="39" fillId="0" borderId="22" xfId="5" applyNumberFormat="1" applyFont="1" applyFill="1" applyBorder="1" applyAlignment="1">
      <alignment vertical="center" wrapText="1"/>
    </xf>
    <xf numFmtId="44" fontId="39" fillId="8" borderId="15" xfId="5" applyNumberFormat="1" applyFont="1" applyFill="1" applyBorder="1" applyAlignment="1">
      <alignment vertical="center" wrapText="1"/>
    </xf>
    <xf numFmtId="44" fontId="39" fillId="8" borderId="22" xfId="5" applyNumberFormat="1" applyFont="1" applyFill="1" applyBorder="1" applyAlignment="1">
      <alignment vertical="center" wrapText="1"/>
    </xf>
    <xf numFmtId="44" fontId="35" fillId="4" borderId="15" xfId="5" applyNumberFormat="1" applyFont="1" applyFill="1" applyBorder="1" applyAlignment="1">
      <alignment vertical="center" wrapText="1"/>
    </xf>
    <xf numFmtId="44" fontId="35" fillId="4" borderId="22" xfId="5" applyNumberFormat="1" applyFont="1" applyFill="1" applyBorder="1" applyAlignment="1">
      <alignment vertical="center" wrapText="1"/>
    </xf>
    <xf numFmtId="0" fontId="35" fillId="4" borderId="0" xfId="0" applyFont="1" applyFill="1" applyAlignment="1">
      <alignment vertical="center" wrapText="1"/>
    </xf>
    <xf numFmtId="43" fontId="35" fillId="4" borderId="0" xfId="5" applyFont="1" applyFill="1" applyBorder="1" applyAlignment="1">
      <alignment vertical="center" wrapText="1"/>
    </xf>
    <xf numFmtId="43" fontId="35" fillId="4" borderId="0" xfId="5" applyFont="1" applyFill="1" applyAlignment="1">
      <alignment vertical="center" wrapText="1"/>
    </xf>
    <xf numFmtId="0" fontId="39" fillId="6" borderId="0" xfId="0" applyFont="1" applyFill="1" applyAlignment="1">
      <alignment vertical="center" wrapText="1"/>
    </xf>
    <xf numFmtId="43" fontId="39" fillId="6" borderId="0" xfId="5" applyFont="1" applyFill="1" applyBorder="1" applyAlignment="1">
      <alignment vertical="center" wrapText="1"/>
    </xf>
    <xf numFmtId="43" fontId="39" fillId="6" borderId="0" xfId="5" applyFont="1" applyFill="1" applyAlignment="1">
      <alignment vertical="center" wrapText="1"/>
    </xf>
    <xf numFmtId="0" fontId="8" fillId="6" borderId="27" xfId="0" applyFont="1" applyFill="1" applyBorder="1" applyAlignment="1">
      <alignment vertical="top" wrapText="1" readingOrder="1"/>
    </xf>
    <xf numFmtId="0" fontId="38" fillId="0" borderId="15" xfId="1" applyFont="1" applyBorder="1" applyAlignment="1">
      <alignment vertical="top" readingOrder="1"/>
    </xf>
    <xf numFmtId="44" fontId="38" fillId="0" borderId="15" xfId="1" applyNumberFormat="1" applyFont="1" applyBorder="1" applyAlignment="1">
      <alignment vertical="top" wrapText="1" readingOrder="1"/>
    </xf>
    <xf numFmtId="44" fontId="38" fillId="0" borderId="22" xfId="1" applyNumberFormat="1" applyFont="1" applyBorder="1" applyAlignment="1">
      <alignment vertical="top" wrapText="1" readingOrder="1"/>
    </xf>
    <xf numFmtId="43" fontId="38" fillId="0" borderId="0" xfId="5" applyFont="1" applyFill="1" applyAlignment="1">
      <alignment vertical="center" wrapText="1"/>
    </xf>
    <xf numFmtId="44" fontId="38" fillId="0" borderId="0" xfId="0" applyNumberFormat="1" applyFont="1" applyAlignment="1">
      <alignment vertical="center" wrapText="1"/>
    </xf>
    <xf numFmtId="165" fontId="8" fillId="0" borderId="14" xfId="6" applyNumberFormat="1" applyFont="1" applyFill="1" applyBorder="1"/>
    <xf numFmtId="165" fontId="14" fillId="0" borderId="0" xfId="6" applyNumberFormat="1" applyFont="1" applyFill="1" applyBorder="1"/>
    <xf numFmtId="165" fontId="8" fillId="0" borderId="0" xfId="6" applyNumberFormat="1" applyFont="1" applyFill="1" applyBorder="1"/>
    <xf numFmtId="0" fontId="14" fillId="0" borderId="3" xfId="1" applyFont="1" applyBorder="1" applyAlignment="1">
      <alignment horizontal="left"/>
    </xf>
    <xf numFmtId="0" fontId="14" fillId="0" borderId="4" xfId="1" applyFont="1" applyBorder="1" applyAlignment="1">
      <alignment horizontal="left"/>
    </xf>
    <xf numFmtId="0" fontId="14" fillId="0" borderId="2" xfId="1" applyFont="1" applyBorder="1" applyAlignment="1">
      <alignment horizontal="left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wrapText="1"/>
    </xf>
    <xf numFmtId="43" fontId="39" fillId="0" borderId="30" xfId="5" applyFont="1" applyBorder="1" applyAlignment="1">
      <alignment horizontal="center" vertical="center" wrapText="1"/>
    </xf>
    <xf numFmtId="43" fontId="39" fillId="0" borderId="0" xfId="5" applyFont="1" applyBorder="1" applyAlignment="1">
      <alignment horizontal="center" vertical="center" wrapText="1"/>
    </xf>
    <xf numFmtId="44" fontId="16" fillId="0" borderId="34" xfId="0" applyNumberFormat="1" applyFont="1" applyBorder="1" applyAlignment="1">
      <alignment vertical="top" wrapText="1" readingOrder="1"/>
    </xf>
    <xf numFmtId="0" fontId="16" fillId="0" borderId="34" xfId="0" applyFont="1" applyBorder="1" applyAlignment="1">
      <alignment vertical="top" wrapText="1" readingOrder="1"/>
    </xf>
    <xf numFmtId="44" fontId="42" fillId="0" borderId="15" xfId="0" applyNumberFormat="1" applyFont="1" applyBorder="1" applyAlignment="1">
      <alignment vertical="top" wrapText="1" readingOrder="1"/>
    </xf>
    <xf numFmtId="44" fontId="42" fillId="0" borderId="22" xfId="0" applyNumberFormat="1" applyFont="1" applyBorder="1" applyAlignment="1">
      <alignment vertical="top" wrapText="1" readingOrder="1"/>
    </xf>
    <xf numFmtId="0" fontId="16" fillId="0" borderId="0" xfId="0" applyFont="1" applyAlignment="1">
      <alignment vertical="top" wrapText="1" readingOrder="1"/>
    </xf>
    <xf numFmtId="44" fontId="38" fillId="0" borderId="15" xfId="0" applyNumberFormat="1" applyFont="1" applyBorder="1" applyAlignment="1">
      <alignment vertical="top" wrapText="1" readingOrder="1"/>
    </xf>
    <xf numFmtId="44" fontId="38" fillId="0" borderId="22" xfId="0" applyNumberFormat="1" applyFont="1" applyBorder="1" applyAlignment="1">
      <alignment vertical="top" wrapText="1" readingOrder="1"/>
    </xf>
    <xf numFmtId="0" fontId="38" fillId="8" borderId="21" xfId="0" applyFont="1" applyFill="1" applyBorder="1" applyAlignment="1">
      <alignment vertical="center" wrapText="1"/>
    </xf>
    <xf numFmtId="0" fontId="38" fillId="8" borderId="15" xfId="0" applyFont="1" applyFill="1" applyBorder="1" applyAlignment="1">
      <alignment vertical="center" wrapText="1"/>
    </xf>
    <xf numFmtId="44" fontId="38" fillId="8" borderId="15" xfId="5" applyNumberFormat="1" applyFont="1" applyFill="1" applyBorder="1" applyAlignment="1">
      <alignment vertical="center" wrapText="1"/>
    </xf>
    <xf numFmtId="44" fontId="38" fillId="8" borderId="22" xfId="5" applyNumberFormat="1" applyFont="1" applyFill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32" xfId="0" applyFont="1" applyBorder="1" applyAlignment="1">
      <alignment vertical="center" wrapText="1"/>
    </xf>
    <xf numFmtId="44" fontId="38" fillId="0" borderId="32" xfId="5" applyNumberFormat="1" applyFont="1" applyFill="1" applyBorder="1" applyAlignment="1">
      <alignment vertical="center" wrapText="1"/>
    </xf>
    <xf numFmtId="44" fontId="38" fillId="0" borderId="33" xfId="5" applyNumberFormat="1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49" fontId="0" fillId="0" borderId="19" xfId="0" applyNumberFormat="1" applyBorder="1" applyAlignment="1">
      <alignment wrapText="1"/>
    </xf>
    <xf numFmtId="44" fontId="0" fillId="0" borderId="0" xfId="0" applyNumberFormat="1"/>
    <xf numFmtId="44" fontId="38" fillId="2" borderId="0" xfId="0" applyNumberFormat="1" applyFont="1" applyFill="1" applyAlignment="1">
      <alignment vertical="center" wrapText="1"/>
    </xf>
    <xf numFmtId="0" fontId="44" fillId="0" borderId="0" xfId="0" applyFont="1"/>
    <xf numFmtId="49" fontId="0" fillId="0" borderId="35" xfId="0" applyNumberFormat="1" applyBorder="1" applyAlignment="1">
      <alignment wrapText="1"/>
    </xf>
    <xf numFmtId="44" fontId="0" fillId="0" borderId="35" xfId="0" applyNumberFormat="1" applyBorder="1" applyAlignment="1">
      <alignment horizontal="right" wrapText="1"/>
    </xf>
    <xf numFmtId="49" fontId="43" fillId="5" borderId="15" xfId="0" applyNumberFormat="1" applyFont="1" applyFill="1" applyBorder="1" applyAlignment="1">
      <alignment wrapText="1"/>
    </xf>
    <xf numFmtId="44" fontId="43" fillId="5" borderId="15" xfId="0" applyNumberFormat="1" applyFont="1" applyFill="1" applyBorder="1" applyAlignment="1">
      <alignment horizontal="right" wrapText="1"/>
    </xf>
    <xf numFmtId="49" fontId="43" fillId="4" borderId="15" xfId="0" applyNumberFormat="1" applyFont="1" applyFill="1" applyBorder="1" applyAlignment="1">
      <alignment wrapText="1"/>
    </xf>
    <xf numFmtId="44" fontId="43" fillId="4" borderId="15" xfId="0" applyNumberFormat="1" applyFont="1" applyFill="1" applyBorder="1" applyAlignment="1">
      <alignment horizontal="right" wrapText="1"/>
    </xf>
    <xf numFmtId="49" fontId="45" fillId="10" borderId="15" xfId="0" applyNumberFormat="1" applyFont="1" applyFill="1" applyBorder="1" applyAlignment="1">
      <alignment wrapText="1"/>
    </xf>
    <xf numFmtId="44" fontId="45" fillId="10" borderId="15" xfId="0" applyNumberFormat="1" applyFont="1" applyFill="1" applyBorder="1" applyAlignment="1">
      <alignment horizontal="right" wrapText="1"/>
    </xf>
    <xf numFmtId="49" fontId="44" fillId="0" borderId="15" xfId="0" applyNumberFormat="1" applyFont="1" applyBorder="1" applyAlignment="1">
      <alignment wrapText="1"/>
    </xf>
    <xf numFmtId="44" fontId="44" fillId="0" borderId="15" xfId="0" applyNumberFormat="1" applyFont="1" applyBorder="1" applyAlignment="1">
      <alignment horizontal="right" wrapText="1"/>
    </xf>
    <xf numFmtId="44" fontId="44" fillId="0" borderId="15" xfId="0" applyNumberFormat="1" applyFont="1" applyBorder="1"/>
    <xf numFmtId="44" fontId="45" fillId="10" borderId="15" xfId="0" applyNumberFormat="1" applyFont="1" applyFill="1" applyBorder="1"/>
    <xf numFmtId="44" fontId="43" fillId="5" borderId="15" xfId="0" applyNumberFormat="1" applyFont="1" applyFill="1" applyBorder="1"/>
    <xf numFmtId="44" fontId="43" fillId="4" borderId="15" xfId="0" applyNumberFormat="1" applyFont="1" applyFill="1" applyBorder="1"/>
    <xf numFmtId="43" fontId="39" fillId="0" borderId="36" xfId="5" applyFont="1" applyBorder="1" applyAlignment="1">
      <alignment horizontal="center" vertical="center" wrapText="1"/>
    </xf>
    <xf numFmtId="49" fontId="35" fillId="5" borderId="23" xfId="0" applyNumberFormat="1" applyFont="1" applyFill="1" applyBorder="1" applyAlignment="1">
      <alignment wrapText="1"/>
    </xf>
    <xf numFmtId="49" fontId="43" fillId="5" borderId="24" xfId="0" applyNumberFormat="1" applyFont="1" applyFill="1" applyBorder="1" applyAlignment="1">
      <alignment wrapText="1"/>
    </xf>
    <xf numFmtId="44" fontId="43" fillId="5" borderId="24" xfId="0" applyNumberFormat="1" applyFont="1" applyFill="1" applyBorder="1" applyAlignment="1">
      <alignment horizontal="right" wrapText="1"/>
    </xf>
    <xf numFmtId="49" fontId="43" fillId="4" borderId="21" xfId="0" applyNumberFormat="1" applyFont="1" applyFill="1" applyBorder="1" applyAlignment="1">
      <alignment wrapText="1"/>
    </xf>
    <xf numFmtId="49" fontId="45" fillId="10" borderId="21" xfId="0" applyNumberFormat="1" applyFont="1" applyFill="1" applyBorder="1" applyAlignment="1">
      <alignment wrapText="1"/>
    </xf>
    <xf numFmtId="49" fontId="44" fillId="0" borderId="21" xfId="0" applyNumberFormat="1" applyFont="1" applyBorder="1" applyAlignment="1">
      <alignment wrapText="1"/>
    </xf>
    <xf numFmtId="44" fontId="44" fillId="0" borderId="22" xfId="0" applyNumberFormat="1" applyFont="1" applyBorder="1"/>
    <xf numFmtId="44" fontId="43" fillId="4" borderId="22" xfId="0" applyNumberFormat="1" applyFont="1" applyFill="1" applyBorder="1" applyAlignment="1">
      <alignment horizontal="right" wrapText="1"/>
    </xf>
    <xf numFmtId="44" fontId="45" fillId="10" borderId="22" xfId="0" applyNumberFormat="1" applyFont="1" applyFill="1" applyBorder="1" applyAlignment="1">
      <alignment horizontal="right" wrapText="1"/>
    </xf>
    <xf numFmtId="44" fontId="44" fillId="0" borderId="22" xfId="0" applyNumberFormat="1" applyFont="1" applyBorder="1" applyAlignment="1">
      <alignment horizontal="right" wrapText="1"/>
    </xf>
    <xf numFmtId="44" fontId="45" fillId="10" borderId="22" xfId="0" applyNumberFormat="1" applyFont="1" applyFill="1" applyBorder="1"/>
    <xf numFmtId="49" fontId="43" fillId="5" borderId="21" xfId="0" applyNumberFormat="1" applyFont="1" applyFill="1" applyBorder="1" applyAlignment="1">
      <alignment wrapText="1"/>
    </xf>
    <xf numFmtId="44" fontId="43" fillId="5" borderId="22" xfId="0" applyNumberFormat="1" applyFont="1" applyFill="1" applyBorder="1" applyAlignment="1">
      <alignment horizontal="right" wrapText="1"/>
    </xf>
    <xf numFmtId="49" fontId="44" fillId="0" borderId="31" xfId="0" applyNumberFormat="1" applyFont="1" applyBorder="1" applyAlignment="1">
      <alignment wrapText="1"/>
    </xf>
    <xf numFmtId="49" fontId="44" fillId="0" borderId="32" xfId="0" applyNumberFormat="1" applyFont="1" applyBorder="1" applyAlignment="1">
      <alignment wrapText="1"/>
    </xf>
    <xf numFmtId="44" fontId="44" fillId="0" borderId="32" xfId="0" applyNumberFormat="1" applyFont="1" applyBorder="1" applyAlignment="1">
      <alignment horizontal="right" wrapText="1"/>
    </xf>
    <xf numFmtId="44" fontId="44" fillId="0" borderId="32" xfId="0" applyNumberFormat="1" applyFont="1" applyBorder="1"/>
    <xf numFmtId="44" fontId="44" fillId="0" borderId="33" xfId="0" applyNumberFormat="1" applyFont="1" applyBorder="1" applyAlignment="1">
      <alignment horizontal="right" wrapText="1"/>
    </xf>
    <xf numFmtId="44" fontId="17" fillId="5" borderId="24" xfId="0" applyNumberFormat="1" applyFont="1" applyFill="1" applyBorder="1" applyAlignment="1">
      <alignment vertical="top" wrapText="1" readingOrder="1"/>
    </xf>
    <xf numFmtId="44" fontId="17" fillId="5" borderId="25" xfId="0" applyNumberFormat="1" applyFont="1" applyFill="1" applyBorder="1" applyAlignment="1">
      <alignment vertical="top" wrapText="1" readingOrder="1"/>
    </xf>
    <xf numFmtId="44" fontId="17" fillId="4" borderId="15" xfId="0" applyNumberFormat="1" applyFont="1" applyFill="1" applyBorder="1" applyAlignment="1">
      <alignment vertical="top" wrapText="1" readingOrder="1"/>
    </xf>
    <xf numFmtId="44" fontId="17" fillId="4" borderId="22" xfId="0" applyNumberFormat="1" applyFont="1" applyFill="1" applyBorder="1" applyAlignment="1">
      <alignment vertical="top" wrapText="1" readingOrder="1"/>
    </xf>
    <xf numFmtId="44" fontId="15" fillId="10" borderId="15" xfId="0" applyNumberFormat="1" applyFont="1" applyFill="1" applyBorder="1" applyAlignment="1">
      <alignment vertical="top" wrapText="1" readingOrder="1"/>
    </xf>
    <xf numFmtId="44" fontId="15" fillId="10" borderId="22" xfId="0" applyNumberFormat="1" applyFont="1" applyFill="1" applyBorder="1" applyAlignment="1">
      <alignment vertical="top" wrapText="1" readingOrder="1"/>
    </xf>
    <xf numFmtId="44" fontId="14" fillId="0" borderId="15" xfId="0" applyNumberFormat="1" applyFont="1" applyBorder="1" applyAlignment="1">
      <alignment vertical="top" wrapText="1" readingOrder="1"/>
    </xf>
    <xf numFmtId="44" fontId="14" fillId="0" borderId="22" xfId="0" applyNumberFormat="1" applyFont="1" applyBorder="1" applyAlignment="1">
      <alignment vertical="top" wrapText="1" readingOrder="1"/>
    </xf>
    <xf numFmtId="44" fontId="17" fillId="5" borderId="15" xfId="0" applyNumberFormat="1" applyFont="1" applyFill="1" applyBorder="1" applyAlignment="1">
      <alignment vertical="top" wrapText="1" readingOrder="1"/>
    </xf>
    <xf numFmtId="44" fontId="17" fillId="5" borderId="22" xfId="0" applyNumberFormat="1" applyFont="1" applyFill="1" applyBorder="1" applyAlignment="1">
      <alignment vertical="top" wrapText="1" readingOrder="1"/>
    </xf>
    <xf numFmtId="0" fontId="4" fillId="0" borderId="1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9" fillId="2" borderId="5" xfId="1" applyFont="1" applyFill="1" applyBorder="1" applyAlignment="1">
      <alignment horizontal="center" vertical="center" wrapText="1"/>
    </xf>
    <xf numFmtId="0" fontId="19" fillId="2" borderId="6" xfId="1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7" xfId="0" applyFont="1" applyFill="1" applyBorder="1" applyAlignment="1">
      <alignment horizontal="left" vertical="top" wrapText="1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8" fillId="0" borderId="3" xfId="1" applyFont="1" applyBorder="1" applyAlignment="1">
      <alignment horizontal="left" vertical="top" wrapText="1"/>
    </xf>
    <xf numFmtId="0" fontId="18" fillId="0" borderId="4" xfId="1" applyFont="1" applyBorder="1" applyAlignment="1">
      <alignment horizontal="left" vertical="top" wrapText="1"/>
    </xf>
    <xf numFmtId="0" fontId="18" fillId="0" borderId="2" xfId="1" applyFont="1" applyBorder="1" applyAlignment="1">
      <alignment horizontal="left" vertical="top" wrapText="1"/>
    </xf>
    <xf numFmtId="0" fontId="18" fillId="0" borderId="10" xfId="1" applyFont="1" applyBorder="1" applyAlignment="1">
      <alignment horizontal="left" vertical="top"/>
    </xf>
    <xf numFmtId="0" fontId="18" fillId="0" borderId="0" xfId="1" applyFont="1" applyAlignment="1">
      <alignment horizontal="left" vertical="top"/>
    </xf>
    <xf numFmtId="0" fontId="18" fillId="0" borderId="11" xfId="1" applyFont="1" applyBorder="1" applyAlignment="1">
      <alignment horizontal="left" vertical="top"/>
    </xf>
    <xf numFmtId="0" fontId="8" fillId="0" borderId="0" xfId="1" applyFont="1" applyAlignment="1">
      <alignment horizontal="center"/>
    </xf>
    <xf numFmtId="0" fontId="8" fillId="0" borderId="11" xfId="1" applyFont="1" applyBorder="1" applyAlignment="1">
      <alignment horizontal="center"/>
    </xf>
    <xf numFmtId="0" fontId="7" fillId="2" borderId="0" xfId="1" applyFont="1" applyFill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14" fillId="0" borderId="0" xfId="1" applyFont="1" applyAlignment="1">
      <alignment horizontal="left" wrapText="1"/>
    </xf>
    <xf numFmtId="0" fontId="28" fillId="2" borderId="10" xfId="7" applyFont="1" applyFill="1" applyBorder="1" applyAlignment="1">
      <alignment horizontal="center"/>
    </xf>
    <xf numFmtId="0" fontId="28" fillId="2" borderId="0" xfId="7" applyFont="1" applyFill="1" applyAlignment="1">
      <alignment horizontal="center"/>
    </xf>
    <xf numFmtId="0" fontId="28" fillId="2" borderId="11" xfId="7" applyFont="1" applyFill="1" applyBorder="1" applyAlignment="1">
      <alignment horizontal="center"/>
    </xf>
    <xf numFmtId="0" fontId="6" fillId="0" borderId="0" xfId="7" applyFont="1" applyAlignment="1">
      <alignment horizontal="left" vertical="top" wrapText="1"/>
    </xf>
    <xf numFmtId="0" fontId="33" fillId="2" borderId="3" xfId="7" applyFont="1" applyFill="1" applyBorder="1" applyAlignment="1">
      <alignment horizontal="center"/>
    </xf>
    <xf numFmtId="0" fontId="33" fillId="2" borderId="4" xfId="7" applyFont="1" applyFill="1" applyBorder="1" applyAlignment="1">
      <alignment horizontal="center"/>
    </xf>
    <xf numFmtId="0" fontId="33" fillId="2" borderId="2" xfId="7" applyFont="1" applyFill="1" applyBorder="1" applyAlignment="1">
      <alignment horizontal="center"/>
    </xf>
    <xf numFmtId="0" fontId="9" fillId="0" borderId="0" xfId="1" applyFont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6" fillId="0" borderId="0" xfId="7" applyFont="1" applyAlignment="1">
      <alignment horizontal="left" vertical="center" wrapText="1"/>
    </xf>
    <xf numFmtId="0" fontId="8" fillId="0" borderId="10" xfId="7" applyFont="1" applyBorder="1" applyAlignment="1">
      <alignment horizontal="center"/>
    </xf>
    <xf numFmtId="0" fontId="8" fillId="0" borderId="0" xfId="7" applyFont="1" applyAlignment="1">
      <alignment horizontal="center"/>
    </xf>
    <xf numFmtId="0" fontId="8" fillId="0" borderId="11" xfId="7" applyFont="1" applyBorder="1" applyAlignment="1">
      <alignment horizontal="center"/>
    </xf>
    <xf numFmtId="0" fontId="23" fillId="0" borderId="1" xfId="7" applyFont="1" applyBorder="1" applyAlignment="1">
      <alignment horizontal="center" vertical="center"/>
    </xf>
    <xf numFmtId="0" fontId="23" fillId="0" borderId="8" xfId="7" applyFont="1" applyBorder="1" applyAlignment="1">
      <alignment horizontal="center" vertical="center"/>
    </xf>
    <xf numFmtId="0" fontId="5" fillId="0" borderId="3" xfId="7" applyFont="1" applyBorder="1" applyAlignment="1">
      <alignment horizontal="left" vertical="center"/>
    </xf>
    <xf numFmtId="0" fontId="5" fillId="0" borderId="4" xfId="7" applyFont="1" applyBorder="1" applyAlignment="1">
      <alignment horizontal="left" vertical="center"/>
    </xf>
    <xf numFmtId="0" fontId="5" fillId="0" borderId="2" xfId="7" applyFont="1" applyBorder="1" applyAlignment="1">
      <alignment horizontal="left" vertical="center"/>
    </xf>
    <xf numFmtId="0" fontId="5" fillId="0" borderId="5" xfId="7" applyFont="1" applyBorder="1" applyAlignment="1">
      <alignment horizontal="left" vertical="center" wrapText="1"/>
    </xf>
    <xf numFmtId="0" fontId="5" fillId="0" borderId="7" xfId="7" applyFont="1" applyBorder="1" applyAlignment="1">
      <alignment horizontal="left" vertical="center" wrapText="1"/>
    </xf>
    <xf numFmtId="0" fontId="24" fillId="2" borderId="3" xfId="7" applyFont="1" applyFill="1" applyBorder="1" applyAlignment="1">
      <alignment horizontal="center" vertical="center" wrapText="1"/>
    </xf>
    <xf numFmtId="0" fontId="24" fillId="2" borderId="4" xfId="7" applyFont="1" applyFill="1" applyBorder="1" applyAlignment="1">
      <alignment horizontal="center" vertical="center" wrapText="1"/>
    </xf>
    <xf numFmtId="0" fontId="24" fillId="2" borderId="2" xfId="7" applyFont="1" applyFill="1" applyBorder="1" applyAlignment="1">
      <alignment horizontal="center" vertical="center" wrapText="1"/>
    </xf>
    <xf numFmtId="0" fontId="5" fillId="0" borderId="3" xfId="7" applyFont="1" applyBorder="1" applyAlignment="1">
      <alignment horizontal="left" vertical="center" wrapText="1"/>
    </xf>
    <xf numFmtId="0" fontId="5" fillId="0" borderId="2" xfId="7" applyFont="1" applyBorder="1" applyAlignment="1">
      <alignment horizontal="left" vertical="center" wrapText="1"/>
    </xf>
  </cellXfs>
  <cellStyles count="13">
    <cellStyle name="Millares" xfId="5" builtinId="3"/>
    <cellStyle name="Millares [0]" xfId="6" builtinId="6"/>
    <cellStyle name="Millares 2" xfId="2" xr:uid="{00000000-0005-0000-0000-000002000000}"/>
    <cellStyle name="Millares 2 2" xfId="8" xr:uid="{00000000-0005-0000-0000-000003000000}"/>
    <cellStyle name="Millares 2 2 3" xfId="4" xr:uid="{00000000-0005-0000-0000-000004000000}"/>
    <cellStyle name="Millares 2 2 3 2" xfId="11" xr:uid="{A853EC90-F279-45B1-A2F0-56AA3D06BF79}"/>
    <cellStyle name="Normal" xfId="0" builtinId="0"/>
    <cellStyle name="Normal 2" xfId="1" xr:uid="{00000000-0005-0000-0000-000006000000}"/>
    <cellStyle name="Normal 2 2" xfId="7" xr:uid="{00000000-0005-0000-0000-000007000000}"/>
    <cellStyle name="Normal 2 3" xfId="10" xr:uid="{D94D37F1-10D9-4404-8C52-0E9146A1C014}"/>
    <cellStyle name="Normal 3 2" xfId="3" xr:uid="{00000000-0005-0000-0000-000008000000}"/>
    <cellStyle name="Normal 3 2 2" xfId="9" xr:uid="{62BF85F4-FE75-4A44-9F57-64112E194195}"/>
    <cellStyle name="Porcentaje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60915</xdr:colOff>
      <xdr:row>0</xdr:row>
      <xdr:rowOff>0</xdr:rowOff>
    </xdr:from>
    <xdr:ext cx="805859" cy="762000"/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15" y="0"/>
          <a:ext cx="805859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50D88910-0C5F-4482-9417-892BCF660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1230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0</xdr:row>
      <xdr:rowOff>42605</xdr:rowOff>
    </xdr:from>
    <xdr:to>
      <xdr:col>0</xdr:col>
      <xdr:colOff>784412</xdr:colOff>
      <xdr:row>3</xdr:row>
      <xdr:rowOff>25773</xdr:rowOff>
    </xdr:to>
    <xdr:pic>
      <xdr:nvPicPr>
        <xdr:cNvPr id="2" name="Picture 2" descr="Logo de la entidad Comisión de Regulación de Agua Potable y Saneamiento Básico CRA">
          <a:extLst>
            <a:ext uri="{FF2B5EF4-FFF2-40B4-BE49-F238E27FC236}">
              <a16:creationId xmlns:a16="http://schemas.microsoft.com/office/drawing/2014/main" id="{4B80B9DA-7883-4299-BDAC-F6CB3F87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4" y="42605"/>
          <a:ext cx="736788" cy="12309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57150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4CB3C526-B540-4065-A0DF-FE459DE5B8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247650"/>
          <a:ext cx="2771774" cy="92392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1" y="47625"/>
          <a:ext cx="2771774" cy="92392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</xdr:colOff>
      <xdr:row>0</xdr:row>
      <xdr:rowOff>47625</xdr:rowOff>
    </xdr:from>
    <xdr:ext cx="2771774" cy="923925"/>
    <xdr:pic>
      <xdr:nvPicPr>
        <xdr:cNvPr id="2" name="2 Imagen">
          <a:extLst>
            <a:ext uri="{FF2B5EF4-FFF2-40B4-BE49-F238E27FC236}">
              <a16:creationId xmlns:a16="http://schemas.microsoft.com/office/drawing/2014/main" id="{BB5768E3-2F90-4A5A-912D-1BCCE1667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3" name="2 Imagen">
          <a:extLst>
            <a:ext uri="{FF2B5EF4-FFF2-40B4-BE49-F238E27FC236}">
              <a16:creationId xmlns:a16="http://schemas.microsoft.com/office/drawing/2014/main" id="{9D1AA25F-0D57-4573-B7DD-F32574B56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4" name="2 Imagen">
          <a:extLst>
            <a:ext uri="{FF2B5EF4-FFF2-40B4-BE49-F238E27FC236}">
              <a16:creationId xmlns:a16="http://schemas.microsoft.com/office/drawing/2014/main" id="{277F4AF3-4479-4CDD-A5F1-59E9B77240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5" name="2 Imagen">
          <a:extLst>
            <a:ext uri="{FF2B5EF4-FFF2-40B4-BE49-F238E27FC236}">
              <a16:creationId xmlns:a16="http://schemas.microsoft.com/office/drawing/2014/main" id="{5F88C0D7-884B-41C4-8424-51314F7338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237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6" name="2 Imagen">
          <a:extLst>
            <a:ext uri="{FF2B5EF4-FFF2-40B4-BE49-F238E27FC236}">
              <a16:creationId xmlns:a16="http://schemas.microsoft.com/office/drawing/2014/main" id="{5F726A83-2036-4E41-A414-423E6F523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47625"/>
          <a:ext cx="2771774" cy="923925"/>
        </a:xfrm>
        <a:prstGeom prst="rect">
          <a:avLst/>
        </a:prstGeom>
      </xdr:spPr>
    </xdr:pic>
    <xdr:clientData/>
  </xdr:oneCellAnchor>
  <xdr:oneCellAnchor>
    <xdr:from>
      <xdr:col>2</xdr:col>
      <xdr:colOff>1</xdr:colOff>
      <xdr:row>0</xdr:row>
      <xdr:rowOff>47625</xdr:rowOff>
    </xdr:from>
    <xdr:ext cx="2771774" cy="923925"/>
    <xdr:pic>
      <xdr:nvPicPr>
        <xdr:cNvPr id="7" name="2 Imagen">
          <a:extLst>
            <a:ext uri="{FF2B5EF4-FFF2-40B4-BE49-F238E27FC236}">
              <a16:creationId xmlns:a16="http://schemas.microsoft.com/office/drawing/2014/main" id="{5B3D7C22-DEF1-4633-88A1-0CBE3E335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6" y="47625"/>
          <a:ext cx="2771774" cy="923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lavijo/Desktop/NIIF%20ULTIMA%20VERSION/01%20Papel%20de%20Trabajo%20Efectivo%20y%20equivalentes%20al%20efectiv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FEDEARROZ-Bcos%20Abril%20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cevedo\ibk.4\Fedearroz\2002\BERSAN\B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la"/>
      <sheetName val="Anexo 1.1"/>
      <sheetName val="Anexo 1.2"/>
      <sheetName val="Anexo 1.3"/>
      <sheetName val="Anexo 1.4"/>
      <sheetName val="Listas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USD</v>
          </cell>
          <cell r="E5" t="str">
            <v>SI</v>
          </cell>
        </row>
        <row r="6">
          <cell r="A6" t="str">
            <v>EUR</v>
          </cell>
          <cell r="E6" t="str">
            <v>NO</v>
          </cell>
        </row>
        <row r="7">
          <cell r="A7" t="str">
            <v>CAD</v>
          </cell>
        </row>
        <row r="8">
          <cell r="A8" t="str">
            <v>MXN</v>
          </cell>
        </row>
        <row r="9">
          <cell r="A9" t="str">
            <v>GBP</v>
          </cell>
        </row>
        <row r="10">
          <cell r="A10" t="str">
            <v>NZD</v>
          </cell>
        </row>
        <row r="11">
          <cell r="A11" t="str">
            <v>UYU</v>
          </cell>
        </row>
        <row r="12">
          <cell r="A12" t="str">
            <v>BRL</v>
          </cell>
        </row>
        <row r="13">
          <cell r="A13" t="str">
            <v>COP</v>
          </cell>
        </row>
        <row r="17">
          <cell r="A17" t="str">
            <v>El cheque se giró y se encuentra en custodia de la entidad</v>
          </cell>
        </row>
        <row r="18">
          <cell r="A18" t="str">
            <v>El cheque se giró, se entregó y está pendiente de cobro por un periodo menor a 6 meses</v>
          </cell>
        </row>
        <row r="19">
          <cell r="A19" t="str">
            <v>El cheque se giró, se entregó y está pendiente de cobro por un periodo mayor a 6 meses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olidado CON PAC"/>
      <sheetName val="Consolidado (2)"/>
      <sheetName val="PPT"/>
      <sheetName val="Hoja1"/>
      <sheetName val="Consolidado"/>
      <sheetName val="Gráfico1-Corrie"/>
      <sheetName val="Gráfico2- Real"/>
      <sheetName val="Analisis Cartera"/>
      <sheetName val="Ingresos y costos"/>
      <sheetName val="Obligaciones Financieras"/>
      <sheetName val="APC"/>
      <sheetName val="Gastos Admon - V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SENSIBLE"/>
      <sheetName val="MACRO"/>
    </sheetNames>
    <sheetDataSet>
      <sheetData sheetId="0" refreshError="1">
        <row r="70">
          <cell r="B70">
            <v>1</v>
          </cell>
        </row>
      </sheetData>
      <sheetData sheetId="1" refreshError="1"/>
      <sheetData sheetId="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P99"/>
  <sheetViews>
    <sheetView view="pageBreakPreview" topLeftCell="A2" zoomScale="80" zoomScaleNormal="84" zoomScaleSheetLayoutView="85" workbookViewId="0">
      <selection activeCell="K63" sqref="K63"/>
    </sheetView>
  </sheetViews>
  <sheetFormatPr baseColWidth="10" defaultColWidth="11.42578125" defaultRowHeight="11.25" outlineLevelCol="1"/>
  <cols>
    <col min="1" max="1" width="13.5703125" style="77" customWidth="1"/>
    <col min="2" max="2" width="67.85546875" style="1" bestFit="1" customWidth="1"/>
    <col min="3" max="3" width="6.28515625" style="103" hidden="1" customWidth="1" outlineLevel="1"/>
    <col min="4" max="4" width="20.5703125" style="11" customWidth="1" collapsed="1"/>
    <col min="5" max="5" width="3.7109375" style="11" customWidth="1"/>
    <col min="6" max="6" width="18.7109375" style="157" customWidth="1" outlineLevel="1"/>
    <col min="7" max="7" width="8.85546875" style="165" customWidth="1" outlineLevel="1"/>
    <col min="8" max="8" width="5.42578125" style="77" customWidth="1"/>
    <col min="9" max="9" width="67.85546875" style="1" customWidth="1"/>
    <col min="10" max="10" width="6.85546875" style="133" hidden="1" customWidth="1" outlineLevel="1"/>
    <col min="11" max="11" width="20" style="1" customWidth="1" collapsed="1"/>
    <col min="12" max="12" width="4.7109375" style="1" customWidth="1"/>
    <col min="13" max="13" width="18.85546875" style="1" customWidth="1" outlineLevel="1"/>
    <col min="14" max="14" width="9.5703125" style="1" bestFit="1" customWidth="1"/>
    <col min="15" max="15" width="16.140625" style="1" customWidth="1"/>
    <col min="16" max="16" width="15" style="1" bestFit="1" customWidth="1"/>
    <col min="17" max="16384" width="11.42578125" style="1"/>
  </cols>
  <sheetData>
    <row r="1" spans="1:15" ht="32.1" customHeight="1" thickBot="1">
      <c r="A1" s="349"/>
      <c r="B1" s="14" t="s">
        <v>0</v>
      </c>
      <c r="C1" s="351" t="s">
        <v>1</v>
      </c>
      <c r="D1" s="352"/>
      <c r="E1" s="352"/>
      <c r="F1" s="352"/>
      <c r="G1" s="352"/>
      <c r="H1" s="352"/>
      <c r="I1" s="353" t="s">
        <v>2</v>
      </c>
      <c r="J1" s="354"/>
      <c r="K1" s="361" t="s">
        <v>3</v>
      </c>
      <c r="L1" s="362"/>
      <c r="M1" s="362"/>
      <c r="N1" s="363"/>
    </row>
    <row r="2" spans="1:15" ht="32.1" customHeight="1" thickBot="1">
      <c r="A2" s="350"/>
      <c r="B2" s="169" t="s">
        <v>4</v>
      </c>
      <c r="C2" s="355" t="s">
        <v>5</v>
      </c>
      <c r="D2" s="356"/>
      <c r="E2" s="356"/>
      <c r="F2" s="356"/>
      <c r="G2" s="356"/>
      <c r="H2" s="356"/>
      <c r="I2" s="357" t="s">
        <v>6</v>
      </c>
      <c r="J2" s="358"/>
      <c r="K2" s="364" t="s">
        <v>7</v>
      </c>
      <c r="L2" s="365"/>
      <c r="M2" s="365"/>
      <c r="N2" s="366"/>
    </row>
    <row r="3" spans="1:15" ht="12" thickBot="1">
      <c r="A3" s="359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171"/>
    </row>
    <row r="4" spans="1:15">
      <c r="A4" s="71"/>
      <c r="B4" s="61"/>
      <c r="C4" s="131"/>
      <c r="D4" s="141"/>
      <c r="E4" s="61"/>
      <c r="F4" s="141"/>
      <c r="G4" s="158"/>
      <c r="H4" s="78"/>
      <c r="I4" s="61"/>
      <c r="J4" s="132"/>
      <c r="K4" s="61"/>
      <c r="L4" s="61"/>
      <c r="M4" s="61"/>
      <c r="N4" s="171"/>
    </row>
    <row r="5" spans="1:15" ht="12.75">
      <c r="A5" s="72"/>
      <c r="B5" s="367" t="s">
        <v>8</v>
      </c>
      <c r="C5" s="367"/>
      <c r="D5" s="367"/>
      <c r="E5" s="367"/>
      <c r="F5" s="367"/>
      <c r="G5" s="367"/>
      <c r="H5" s="367"/>
      <c r="I5" s="367"/>
      <c r="J5" s="367"/>
      <c r="K5" s="367"/>
      <c r="L5" s="367"/>
      <c r="M5" s="367"/>
      <c r="N5" s="368"/>
    </row>
    <row r="6" spans="1:15">
      <c r="A6" s="72"/>
      <c r="B6" s="369" t="s">
        <v>573</v>
      </c>
      <c r="C6" s="369"/>
      <c r="D6" s="369"/>
      <c r="E6" s="369"/>
      <c r="F6" s="369"/>
      <c r="G6" s="369"/>
      <c r="H6" s="369"/>
      <c r="I6" s="369"/>
      <c r="J6" s="369"/>
      <c r="K6" s="369"/>
      <c r="L6" s="369"/>
      <c r="M6" s="369"/>
      <c r="N6" s="370"/>
    </row>
    <row r="7" spans="1:15">
      <c r="A7" s="72"/>
      <c r="B7" s="173"/>
      <c r="C7" s="170"/>
      <c r="D7" s="2"/>
      <c r="E7" s="2"/>
      <c r="F7" s="147"/>
      <c r="G7" s="159"/>
      <c r="N7" s="3"/>
    </row>
    <row r="8" spans="1:15">
      <c r="A8" s="72"/>
      <c r="B8" s="173"/>
      <c r="C8" s="170"/>
      <c r="D8" s="2"/>
      <c r="E8" s="2"/>
      <c r="F8" s="147"/>
      <c r="G8" s="159"/>
      <c r="N8" s="3"/>
    </row>
    <row r="9" spans="1:15">
      <c r="A9" s="72"/>
      <c r="B9" s="173"/>
      <c r="C9" s="170"/>
      <c r="D9" s="2"/>
      <c r="E9" s="2"/>
      <c r="F9" s="147"/>
      <c r="G9" s="159"/>
      <c r="N9" s="3"/>
    </row>
    <row r="10" spans="1:15" ht="16.5" customHeight="1">
      <c r="A10" s="72"/>
      <c r="B10" s="173"/>
      <c r="C10" s="170"/>
      <c r="D10" s="2"/>
      <c r="E10" s="2"/>
      <c r="F10" s="147"/>
      <c r="G10" s="159"/>
      <c r="N10" s="3"/>
    </row>
    <row r="11" spans="1:15" s="13" customFormat="1" ht="25.5">
      <c r="A11" s="73"/>
      <c r="B11" s="174" t="s">
        <v>9</v>
      </c>
      <c r="C11" s="174" t="s">
        <v>10</v>
      </c>
      <c r="D11" s="142" t="s">
        <v>845</v>
      </c>
      <c r="E11" s="12"/>
      <c r="F11" s="148" t="s">
        <v>575</v>
      </c>
      <c r="G11" s="160" t="s">
        <v>574</v>
      </c>
      <c r="H11" s="175"/>
      <c r="I11" s="174" t="s">
        <v>9</v>
      </c>
      <c r="J11" s="176" t="s">
        <v>10</v>
      </c>
      <c r="K11" s="69" t="str">
        <f>+D11</f>
        <v>SEPTIEMBRE DE 2023</v>
      </c>
      <c r="L11" s="12"/>
      <c r="M11" s="177" t="str">
        <f>+F11</f>
        <v>JUNIO DE 2023</v>
      </c>
      <c r="N11" s="207" t="s">
        <v>574</v>
      </c>
    </row>
    <row r="12" spans="1:15">
      <c r="A12" s="72"/>
      <c r="D12" s="143"/>
      <c r="E12" s="4"/>
      <c r="F12" s="149"/>
      <c r="G12" s="161"/>
      <c r="N12" s="3"/>
    </row>
    <row r="13" spans="1:15" ht="12.75">
      <c r="A13" s="72"/>
      <c r="B13" s="178" t="s">
        <v>11</v>
      </c>
      <c r="C13" s="179"/>
      <c r="D13" s="144"/>
      <c r="E13" s="5"/>
      <c r="F13" s="150"/>
      <c r="G13" s="162"/>
      <c r="I13" s="178" t="s">
        <v>12</v>
      </c>
      <c r="J13" s="180"/>
      <c r="K13" s="5"/>
      <c r="L13" s="5"/>
      <c r="M13" s="5"/>
      <c r="N13" s="3"/>
    </row>
    <row r="14" spans="1:15" ht="12.75">
      <c r="A14" s="72"/>
      <c r="B14" s="178"/>
      <c r="C14" s="179"/>
      <c r="D14" s="5"/>
      <c r="E14" s="5"/>
      <c r="F14" s="150"/>
      <c r="G14" s="162"/>
      <c r="I14" s="178"/>
      <c r="J14" s="180"/>
      <c r="K14" s="5"/>
      <c r="L14" s="5"/>
      <c r="M14" s="5"/>
      <c r="N14" s="3"/>
    </row>
    <row r="15" spans="1:15" ht="12.75">
      <c r="A15" s="72"/>
      <c r="B15" s="181" t="s">
        <v>13</v>
      </c>
      <c r="C15" s="179"/>
      <c r="D15" s="145">
        <f>+D16+D19+D25+D23</f>
        <v>12161969613.84</v>
      </c>
      <c r="E15" s="5"/>
      <c r="F15" s="145">
        <f>+F16+F19+F25+F23</f>
        <v>11478483539.279999</v>
      </c>
      <c r="G15" s="163">
        <f>+(D15-F15)/D15</f>
        <v>5.619863363103722E-2</v>
      </c>
      <c r="I15" s="181" t="s">
        <v>14</v>
      </c>
      <c r="J15" s="180"/>
      <c r="K15" s="145">
        <f>+K16+K22+K24</f>
        <v>7815755145.8000002</v>
      </c>
      <c r="L15" s="5"/>
      <c r="M15" s="145">
        <f>+M16+M22+M24</f>
        <v>11079675415.4</v>
      </c>
      <c r="N15" s="205">
        <f>+(K15-M15)/K15</f>
        <v>-0.41760779460369252</v>
      </c>
      <c r="O15" s="9"/>
    </row>
    <row r="16" spans="1:15" ht="12.75">
      <c r="A16" s="74" t="s">
        <v>15</v>
      </c>
      <c r="B16" s="81" t="s">
        <v>16</v>
      </c>
      <c r="C16" s="179"/>
      <c r="D16" s="145">
        <f>+SUM(D17:D18)</f>
        <v>1856101021.3</v>
      </c>
      <c r="E16" s="5"/>
      <c r="F16" s="145">
        <f>+SUM(F17:F18)</f>
        <v>808083329.51999998</v>
      </c>
      <c r="G16" s="163">
        <f t="shared" ref="G16:G61" si="0">+(D16-F16)/D16*100%</f>
        <v>0.5646339718330502</v>
      </c>
      <c r="H16" s="182" t="s">
        <v>17</v>
      </c>
      <c r="I16" s="81" t="s">
        <v>18</v>
      </c>
      <c r="J16" s="180"/>
      <c r="K16" s="144">
        <f>+K17+K18+K19+K20+K21</f>
        <v>121818403</v>
      </c>
      <c r="L16" s="5"/>
      <c r="M16" s="144">
        <f>+M17+M18+M19+M20+M21</f>
        <v>223694393</v>
      </c>
      <c r="N16" s="205">
        <f t="shared" ref="N16:N60" si="1">+(K16-M16)/K16*100%</f>
        <v>-0.83629392186334939</v>
      </c>
      <c r="O16" s="9"/>
    </row>
    <row r="17" spans="1:15" ht="12.75">
      <c r="A17" s="75" t="s">
        <v>19</v>
      </c>
      <c r="B17" s="82" t="s">
        <v>20</v>
      </c>
      <c r="C17" s="179"/>
      <c r="D17" s="140">
        <f>+VLOOKUP(A17,'SEPTIEMBRE 2023'!$A$10:$H$302,7,0)</f>
        <v>12000000</v>
      </c>
      <c r="E17" s="5"/>
      <c r="F17" s="151">
        <f>+VLOOKUP(A17,'JUNIO 2023'!$A$7:$H$300,7,0)</f>
        <v>12000000</v>
      </c>
      <c r="G17" s="163">
        <f t="shared" si="0"/>
        <v>0</v>
      </c>
      <c r="H17" s="183" t="s">
        <v>21</v>
      </c>
      <c r="I17" s="82" t="s">
        <v>22</v>
      </c>
      <c r="J17" s="180"/>
      <c r="K17" s="140">
        <f>+VLOOKUP(H17,'SEPTIEMBRE 2023'!$A$10:$H$302,7,0)</f>
        <v>1132445</v>
      </c>
      <c r="L17" s="5"/>
      <c r="M17" s="151">
        <f>+VLOOKUP(H17,'JUNIO 2023'!$A$7:$H$300,7,0)</f>
        <v>0</v>
      </c>
      <c r="N17" s="205"/>
      <c r="O17" s="9"/>
    </row>
    <row r="18" spans="1:15" ht="12.75">
      <c r="A18" s="75" t="s">
        <v>23</v>
      </c>
      <c r="B18" s="82" t="s">
        <v>24</v>
      </c>
      <c r="C18" s="179"/>
      <c r="D18" s="140">
        <f>+VLOOKUP(A18,'SEPTIEMBRE 2023'!$A$10:$H$302,7,0)</f>
        <v>1844101021.3</v>
      </c>
      <c r="E18" s="5"/>
      <c r="F18" s="151">
        <f>+VLOOKUP(A18,'JUNIO 2023'!$A$7:$H$300,7,0)</f>
        <v>796083329.51999998</v>
      </c>
      <c r="G18" s="163">
        <f t="shared" si="0"/>
        <v>0.5683081781719308</v>
      </c>
      <c r="H18" s="183" t="s">
        <v>25</v>
      </c>
      <c r="I18" s="82" t="s">
        <v>26</v>
      </c>
      <c r="J18" s="180"/>
      <c r="K18" s="140">
        <f>+VLOOKUP(H18,'SEPTIEMBRE 2023'!$A$10:$H$302,7,0)</f>
        <v>21866277</v>
      </c>
      <c r="L18" s="5"/>
      <c r="M18" s="151">
        <f>+VLOOKUP(H18,'JUNIO 2023'!$A$7:$H$300,7,0)</f>
        <v>30067555</v>
      </c>
      <c r="N18" s="205">
        <f t="shared" si="1"/>
        <v>-0.37506512882828658</v>
      </c>
      <c r="O18" s="9"/>
    </row>
    <row r="19" spans="1:15" ht="12.75">
      <c r="A19" s="74" t="s">
        <v>27</v>
      </c>
      <c r="B19" s="81" t="s">
        <v>28</v>
      </c>
      <c r="C19" s="179"/>
      <c r="D19" s="145">
        <f>+SUM(D20:D22)</f>
        <v>2438771258.7600002</v>
      </c>
      <c r="E19" s="5"/>
      <c r="F19" s="145">
        <f>+SUM(F20:F22)</f>
        <v>1006864559.48</v>
      </c>
      <c r="G19" s="163">
        <f t="shared" si="0"/>
        <v>0.58714268266719571</v>
      </c>
      <c r="H19" s="183" t="s">
        <v>29</v>
      </c>
      <c r="I19" s="82" t="s">
        <v>30</v>
      </c>
      <c r="J19" s="180"/>
      <c r="K19" s="140">
        <f>+VLOOKUP(H19,'SEPTIEMBRE 2023'!$A$10:$H$302,7,0)</f>
        <v>0</v>
      </c>
      <c r="L19" s="5"/>
      <c r="M19" s="151">
        <f>+VLOOKUP(H19,'JUNIO 2023'!$A$7:$H$300,7,0)</f>
        <v>34171500</v>
      </c>
      <c r="N19" s="205"/>
      <c r="O19" s="9"/>
    </row>
    <row r="20" spans="1:15" ht="12.75">
      <c r="A20" s="75" t="s">
        <v>31</v>
      </c>
      <c r="B20" s="82" t="s">
        <v>32</v>
      </c>
      <c r="C20" s="179"/>
      <c r="D20" s="140">
        <f>+VLOOKUP(A20,'SEPTIEMBRE 2023'!$A$10:$H$302,7,0)</f>
        <v>2408031024.7600002</v>
      </c>
      <c r="E20" s="5"/>
      <c r="F20" s="151">
        <f>+VLOOKUP(A20,'JUNIO 2023'!$A$7:$H$300,7,0)</f>
        <v>982658044.48000002</v>
      </c>
      <c r="G20" s="163">
        <f t="shared" si="0"/>
        <v>0.59192467440159413</v>
      </c>
      <c r="H20" s="183" t="s">
        <v>33</v>
      </c>
      <c r="I20" s="82" t="s">
        <v>34</v>
      </c>
      <c r="J20" s="180"/>
      <c r="K20" s="140">
        <f>+VLOOKUP(H20,'SEPTIEMBRE 2023'!$A$10:$H$302,7,0)</f>
        <v>98663971</v>
      </c>
      <c r="L20" s="5"/>
      <c r="M20" s="151">
        <f>+VLOOKUP(H20,'JUNIO 2023'!$A$7:$H$300,7,0)</f>
        <v>159314338</v>
      </c>
      <c r="N20" s="205">
        <f t="shared" si="1"/>
        <v>-0.61471646017572112</v>
      </c>
      <c r="O20" s="9"/>
    </row>
    <row r="21" spans="1:15" ht="12.75">
      <c r="A21" s="75" t="s">
        <v>35</v>
      </c>
      <c r="B21" s="82" t="s">
        <v>36</v>
      </c>
      <c r="C21" s="179"/>
      <c r="D21" s="140">
        <f>+VLOOKUP(A21,'SEPTIEMBRE 2023'!$A$10:$H$302,7,0)</f>
        <v>30740234</v>
      </c>
      <c r="E21" s="5"/>
      <c r="F21" s="151">
        <f>+VLOOKUP(A21,'JUNIO 2023'!$A$7:$H$300,7,0)</f>
        <v>24206515</v>
      </c>
      <c r="G21" s="163">
        <f t="shared" si="0"/>
        <v>0.21254616994782799</v>
      </c>
      <c r="H21" s="183" t="s">
        <v>37</v>
      </c>
      <c r="I21" s="82" t="s">
        <v>38</v>
      </c>
      <c r="J21" s="180"/>
      <c r="K21" s="140">
        <f>+VLOOKUP(H21,'SEPTIEMBRE 2023'!$A$10:$H$302,7,0)</f>
        <v>155710</v>
      </c>
      <c r="L21" s="5"/>
      <c r="M21" s="151">
        <f>+VLOOKUP(H21,'JUNIO 2023'!$A$7:$H$300,7,0)</f>
        <v>141000</v>
      </c>
      <c r="N21" s="205">
        <f t="shared" si="1"/>
        <v>9.4470490013486605E-2</v>
      </c>
      <c r="O21" s="9"/>
    </row>
    <row r="22" spans="1:15" ht="12.75">
      <c r="A22" s="75" t="s">
        <v>39</v>
      </c>
      <c r="B22" s="82" t="s">
        <v>40</v>
      </c>
      <c r="C22" s="179"/>
      <c r="D22" s="140">
        <f>+VLOOKUP(A22,'SEPTIEMBRE 2023'!$A$10:$H$302,7,0)</f>
        <v>0</v>
      </c>
      <c r="E22" s="5"/>
      <c r="F22" s="151">
        <f>+VLOOKUP(A22,'JUNIO 2023'!$A$7:$H$300,7,0)</f>
        <v>0</v>
      </c>
      <c r="G22" s="163"/>
      <c r="H22" s="182" t="s">
        <v>41</v>
      </c>
      <c r="I22" s="81" t="s">
        <v>42</v>
      </c>
      <c r="K22" s="208">
        <f>+K23</f>
        <v>1590524928.6700001</v>
      </c>
      <c r="L22" s="5"/>
      <c r="M22" s="208">
        <f>+M23</f>
        <v>1659560171.77</v>
      </c>
      <c r="N22" s="205"/>
      <c r="O22" s="9"/>
    </row>
    <row r="23" spans="1:15" ht="12.75">
      <c r="A23" s="75">
        <v>15</v>
      </c>
      <c r="B23" s="81" t="s">
        <v>43</v>
      </c>
      <c r="C23" s="179"/>
      <c r="D23" s="145">
        <f>+SUM(D24)</f>
        <v>0</v>
      </c>
      <c r="E23" s="5"/>
      <c r="F23" s="145">
        <f>+SUM(F24)</f>
        <v>0</v>
      </c>
      <c r="G23" s="163"/>
      <c r="H23" s="183" t="s">
        <v>44</v>
      </c>
      <c r="I23" s="82" t="s">
        <v>45</v>
      </c>
      <c r="J23" s="180"/>
      <c r="K23" s="140">
        <f>+VLOOKUP(H23,'SEPTIEMBRE 2023'!$A$10:$H$302,7,0)</f>
        <v>1590524928.6700001</v>
      </c>
      <c r="L23" s="5"/>
      <c r="M23" s="151">
        <f>+VLOOKUP(H23,'JUNIO 2023'!$A$7:$H$300,7,0)</f>
        <v>1659560171.77</v>
      </c>
      <c r="N23" s="205"/>
      <c r="O23" s="9"/>
    </row>
    <row r="24" spans="1:15" ht="12.75">
      <c r="A24" s="80" t="s">
        <v>46</v>
      </c>
      <c r="B24" s="82" t="s">
        <v>47</v>
      </c>
      <c r="C24" s="179"/>
      <c r="D24" s="140">
        <f>+VLOOKUP(A24,'SEPTIEMBRE 2023'!$A$10:$H$302,7,0)</f>
        <v>0</v>
      </c>
      <c r="E24" s="5"/>
      <c r="F24" s="151">
        <f>+VLOOKUP(A24,'JUNIO 2023'!$A$7:$H$300,7,0)</f>
        <v>0</v>
      </c>
      <c r="G24" s="163"/>
      <c r="H24" s="183" t="s">
        <v>48</v>
      </c>
      <c r="I24" s="81" t="s">
        <v>49</v>
      </c>
      <c r="K24" s="209">
        <f>+SUM(K25)</f>
        <v>6103411814.1300001</v>
      </c>
      <c r="L24" s="5"/>
      <c r="M24" s="209">
        <f>+SUM(M25)</f>
        <v>9196420850.6299992</v>
      </c>
      <c r="N24" s="205"/>
      <c r="O24" s="9"/>
    </row>
    <row r="25" spans="1:15" ht="12.75">
      <c r="A25" s="74" t="s">
        <v>50</v>
      </c>
      <c r="B25" s="81" t="s">
        <v>51</v>
      </c>
      <c r="C25" s="179"/>
      <c r="D25" s="145">
        <f>+SUM(D26:D30)</f>
        <v>7867097333.7800007</v>
      </c>
      <c r="E25" s="5"/>
      <c r="F25" s="145">
        <f>+SUM(F26:F30)</f>
        <v>9663535650.2799988</v>
      </c>
      <c r="G25" s="163">
        <f t="shared" si="0"/>
        <v>-0.22834830183000182</v>
      </c>
      <c r="H25" s="183" t="s">
        <v>52</v>
      </c>
      <c r="I25" s="82" t="s">
        <v>53</v>
      </c>
      <c r="J25" s="180"/>
      <c r="K25" s="140">
        <f>+VLOOKUP(H25,'SEPTIEMBRE 2023'!$A$10:$H$302,7,0)</f>
        <v>6103411814.1300001</v>
      </c>
      <c r="L25" s="5"/>
      <c r="M25" s="151">
        <f>+VLOOKUP(H25,'JUNIO 2023'!$A$7:$H$300,7,0)</f>
        <v>9196420850.6299992</v>
      </c>
      <c r="N25" s="205">
        <f t="shared" si="1"/>
        <v>-0.50676721982602879</v>
      </c>
      <c r="O25" s="9"/>
    </row>
    <row r="26" spans="1:15" ht="12.75">
      <c r="A26" s="75" t="s">
        <v>54</v>
      </c>
      <c r="B26" s="82" t="s">
        <v>55</v>
      </c>
      <c r="C26" s="179"/>
      <c r="D26" s="140">
        <f>+VLOOKUP(A26,'SEPTIEMBRE 2023'!$A$10:$H$302,7,0)</f>
        <v>45087816.93</v>
      </c>
      <c r="E26" s="5"/>
      <c r="F26" s="151">
        <f>+VLOOKUP(A26,'JUNIO 2023'!$A$7:$H$300,7,0)</f>
        <v>160244091.16999999</v>
      </c>
      <c r="G26" s="163">
        <f t="shared" si="0"/>
        <v>-2.5540441316727103</v>
      </c>
      <c r="K26" s="9"/>
      <c r="L26" s="9"/>
      <c r="M26" s="9"/>
      <c r="N26" s="205"/>
      <c r="O26" s="9"/>
    </row>
    <row r="27" spans="1:15" ht="12.75">
      <c r="A27" s="75" t="s">
        <v>56</v>
      </c>
      <c r="B27" s="82" t="s">
        <v>57</v>
      </c>
      <c r="C27" s="179"/>
      <c r="D27" s="140">
        <f>+VLOOKUP(A27,'SEPTIEMBRE 2023'!$A$10:$H$302,7,0)</f>
        <v>11292703</v>
      </c>
      <c r="E27" s="5"/>
      <c r="F27" s="151">
        <f>+VLOOKUP(A27,'JUNIO 2023'!$A$7:$H$300,7,0)</f>
        <v>24865882</v>
      </c>
      <c r="G27" s="163">
        <f t="shared" si="0"/>
        <v>-1.2019424401757488</v>
      </c>
      <c r="K27" s="9"/>
      <c r="L27" s="9"/>
      <c r="M27" s="9"/>
      <c r="N27" s="205"/>
      <c r="O27" s="9"/>
    </row>
    <row r="28" spans="1:15" ht="12.75">
      <c r="A28" s="75" t="s">
        <v>58</v>
      </c>
      <c r="B28" s="82" t="s">
        <v>59</v>
      </c>
      <c r="C28" s="179"/>
      <c r="D28" s="140">
        <f>+VLOOKUP(A28,'SEPTIEMBRE 2023'!$A$10:$H$302,7,0)</f>
        <v>7416548413.21</v>
      </c>
      <c r="E28" s="5"/>
      <c r="F28" s="151">
        <f>+VLOOKUP(A28,'JUNIO 2023'!$A$7:$H$300,7,0)</f>
        <v>9084257276.4699993</v>
      </c>
      <c r="G28" s="163">
        <f t="shared" si="0"/>
        <v>-0.22486320729593787</v>
      </c>
      <c r="H28" s="183" t="s">
        <v>37</v>
      </c>
      <c r="K28" s="9"/>
      <c r="L28" s="9"/>
      <c r="M28" s="9"/>
      <c r="N28" s="205"/>
      <c r="O28" s="9"/>
    </row>
    <row r="29" spans="1:15" ht="12.75">
      <c r="A29" s="75" t="s">
        <v>60</v>
      </c>
      <c r="B29" s="82" t="s">
        <v>61</v>
      </c>
      <c r="C29" s="179"/>
      <c r="D29" s="140">
        <f>+VLOOKUP(A29,'SEPTIEMBRE 2023'!$A$10:$H$302,7,0)</f>
        <v>394168400.63999999</v>
      </c>
      <c r="E29" s="5"/>
      <c r="F29" s="151">
        <f>+VLOOKUP(A29,'JUNIO 2023'!$A$7:$H$300,7,0)</f>
        <v>394168400.63999999</v>
      </c>
      <c r="G29" s="163">
        <f t="shared" si="0"/>
        <v>0</v>
      </c>
      <c r="H29" s="182" t="s">
        <v>62</v>
      </c>
      <c r="I29" s="81" t="s">
        <v>63</v>
      </c>
      <c r="K29" s="145">
        <f>+K30+K33</f>
        <v>11745968653.059999</v>
      </c>
      <c r="L29" s="5"/>
      <c r="M29" s="145">
        <f>+M30+M33</f>
        <v>11277020444.059999</v>
      </c>
      <c r="N29" s="205">
        <f t="shared" si="1"/>
        <v>3.9924183594499209E-2</v>
      </c>
      <c r="O29" s="9"/>
    </row>
    <row r="30" spans="1:15" ht="12.75">
      <c r="A30" s="75" t="s">
        <v>64</v>
      </c>
      <c r="B30" s="82" t="s">
        <v>65</v>
      </c>
      <c r="C30" s="179"/>
      <c r="D30" s="140">
        <f>+VLOOKUP(A30,'SEPTIEMBRE 2023'!$A$10:$H$302,7,0)</f>
        <v>0</v>
      </c>
      <c r="E30" s="5"/>
      <c r="F30" s="151">
        <f>+VLOOKUP(A30,'JUNIO 2023'!$A$7:$H$300,7,0)</f>
        <v>0</v>
      </c>
      <c r="G30" s="163"/>
      <c r="H30" s="182" t="s">
        <v>17</v>
      </c>
      <c r="I30" s="81" t="s">
        <v>18</v>
      </c>
      <c r="K30" s="144">
        <f>+SUM(K31:K32)</f>
        <v>207013055.06</v>
      </c>
      <c r="L30" s="9"/>
      <c r="M30" s="144">
        <f>+SUM(M31:M32)</f>
        <v>207013055.06</v>
      </c>
      <c r="N30" s="205"/>
      <c r="O30" s="9"/>
    </row>
    <row r="31" spans="1:15" ht="12.75">
      <c r="A31" s="75"/>
      <c r="B31" s="82"/>
      <c r="C31" s="179"/>
      <c r="D31" s="140"/>
      <c r="E31" s="5"/>
      <c r="F31" s="151"/>
      <c r="G31" s="163"/>
      <c r="H31" s="77" t="s">
        <v>25</v>
      </c>
      <c r="I31" s="82" t="s">
        <v>26</v>
      </c>
      <c r="K31" s="140">
        <f>+VLOOKUP(H31,'SEPTIEMBRE 2023'!$A$10:$H$302,8,0)</f>
        <v>283000</v>
      </c>
      <c r="L31" s="9"/>
      <c r="M31" s="151">
        <f>+VLOOKUP(H31,'JUNIO 2023'!$A$7:$H$300,8,0)</f>
        <v>283000</v>
      </c>
      <c r="N31" s="205"/>
      <c r="O31" s="9"/>
    </row>
    <row r="32" spans="1:15" ht="12.75">
      <c r="A32" s="75"/>
      <c r="B32" s="181" t="s">
        <v>66</v>
      </c>
      <c r="C32" s="179"/>
      <c r="D32" s="145">
        <f>+D33+D37</f>
        <v>9480170230.7700005</v>
      </c>
      <c r="E32" s="5"/>
      <c r="F32" s="145">
        <f>+F33+F37</f>
        <v>9649498828.539999</v>
      </c>
      <c r="G32" s="163">
        <f t="shared" si="0"/>
        <v>-1.7861345698245473E-2</v>
      </c>
      <c r="H32" s="182" t="s">
        <v>37</v>
      </c>
      <c r="I32" s="82" t="s">
        <v>38</v>
      </c>
      <c r="J32" s="180"/>
      <c r="K32" s="140">
        <f>+VLOOKUP(H32,'SEPTIEMBRE 2023'!$A$10:$H$302,8,0)</f>
        <v>206730055.06</v>
      </c>
      <c r="L32" s="5"/>
      <c r="M32" s="151">
        <f>+VLOOKUP(H32,'JUNIO 2023'!$A$7:$H$300,8,0)</f>
        <v>206730055.06</v>
      </c>
      <c r="N32" s="205">
        <f t="shared" si="1"/>
        <v>0</v>
      </c>
      <c r="O32" s="9"/>
    </row>
    <row r="33" spans="1:15" ht="12.75">
      <c r="A33" s="75" t="s">
        <v>67</v>
      </c>
      <c r="B33" s="181" t="s">
        <v>28</v>
      </c>
      <c r="C33" s="179"/>
      <c r="D33" s="145">
        <f>+SUM(D34:D36)</f>
        <v>2092787026.0300002</v>
      </c>
      <c r="E33" s="5"/>
      <c r="F33" s="145">
        <f>+SUM(F34:F36)</f>
        <v>2184256778.8099999</v>
      </c>
      <c r="G33" s="163">
        <f t="shared" si="0"/>
        <v>-4.3707148239310857E-2</v>
      </c>
      <c r="H33" s="183"/>
      <c r="I33" s="81" t="s">
        <v>68</v>
      </c>
      <c r="J33" s="180"/>
      <c r="K33" s="210">
        <f>+SUM(K34)</f>
        <v>11538955598</v>
      </c>
      <c r="L33" s="5"/>
      <c r="M33" s="210">
        <f>+SUM(M34)</f>
        <v>11070007389</v>
      </c>
      <c r="N33" s="205">
        <f t="shared" si="1"/>
        <v>4.0640437951011861E-2</v>
      </c>
      <c r="O33" s="9"/>
    </row>
    <row r="34" spans="1:15" ht="12.75">
      <c r="A34" s="75" t="s">
        <v>31</v>
      </c>
      <c r="B34" s="184" t="s">
        <v>32</v>
      </c>
      <c r="C34" s="179"/>
      <c r="D34" s="140">
        <f>+VLOOKUP(A34,'SEPTIEMBRE 2023'!$A$10:$H$302,8,0)</f>
        <v>3917359057.8400002</v>
      </c>
      <c r="E34" s="5"/>
      <c r="F34" s="151">
        <f>+VLOOKUP(A34,'JUNIO 2023'!$A$7:$H$300,8,0)</f>
        <v>4010482898.6199999</v>
      </c>
      <c r="G34" s="163">
        <f t="shared" si="0"/>
        <v>-2.3772097325014535E-2</v>
      </c>
      <c r="H34" s="183" t="s">
        <v>69</v>
      </c>
      <c r="I34" s="82" t="s">
        <v>70</v>
      </c>
      <c r="J34" s="180"/>
      <c r="K34" s="140">
        <f>+VLOOKUP(H34,'SEPTIEMBRE 2023'!$A$10:$H$302,8,0)</f>
        <v>11538955598</v>
      </c>
      <c r="L34" s="5"/>
      <c r="M34" s="151">
        <f>+VLOOKUP(H34,'JUNIO 2023'!$A$7:$H$300,8,0)</f>
        <v>11070007389</v>
      </c>
      <c r="N34" s="205">
        <f t="shared" si="1"/>
        <v>4.0640437951011861E-2</v>
      </c>
      <c r="O34" s="9"/>
    </row>
    <row r="35" spans="1:15" ht="12.75">
      <c r="A35" s="75" t="s">
        <v>35</v>
      </c>
      <c r="B35" s="82" t="s">
        <v>36</v>
      </c>
      <c r="C35" s="179"/>
      <c r="D35" s="140">
        <f>+VLOOKUP(A35,'SEPTIEMBRE 2023'!$A$10:$H$302,8,0)</f>
        <v>31003859.52</v>
      </c>
      <c r="E35" s="5"/>
      <c r="F35" s="151">
        <f>+VLOOKUP(A35,'JUNIO 2023'!$A$7:$H$300,8,0)</f>
        <v>31003859.52</v>
      </c>
      <c r="G35" s="163">
        <f t="shared" si="0"/>
        <v>0</v>
      </c>
      <c r="K35" s="9"/>
      <c r="L35" s="9"/>
      <c r="M35" s="9"/>
      <c r="N35" s="205"/>
      <c r="O35" s="9"/>
    </row>
    <row r="36" spans="1:15" ht="12.75">
      <c r="A36" s="75" t="s">
        <v>39</v>
      </c>
      <c r="B36" s="184" t="s">
        <v>40</v>
      </c>
      <c r="C36" s="179"/>
      <c r="D36" s="140">
        <f>+VLOOKUP(A36,'SEPTIEMBRE 2023'!$A$10:$H$302,8,0)</f>
        <v>-1855575891.3299999</v>
      </c>
      <c r="E36" s="5"/>
      <c r="F36" s="151">
        <f>+VLOOKUP(A36,'JUNIO 2023'!$A$7:$H$300,8,0)</f>
        <v>-1857229979.3299999</v>
      </c>
      <c r="G36" s="163">
        <f t="shared" si="0"/>
        <v>-8.9141490128674726E-4</v>
      </c>
      <c r="I36" s="181" t="s">
        <v>71</v>
      </c>
      <c r="K36" s="145">
        <f>+K15+K29</f>
        <v>19561723798.860001</v>
      </c>
      <c r="L36" s="9"/>
      <c r="M36" s="145">
        <f>+M15+M29</f>
        <v>22356695859.459999</v>
      </c>
      <c r="N36" s="205">
        <f t="shared" si="1"/>
        <v>-0.14287964032918618</v>
      </c>
      <c r="O36" s="9"/>
    </row>
    <row r="37" spans="1:15" ht="12.75">
      <c r="A37" s="75" t="s">
        <v>72</v>
      </c>
      <c r="B37" s="81" t="s">
        <v>73</v>
      </c>
      <c r="C37" s="179"/>
      <c r="D37" s="145">
        <f>+SUM(D38:D46)</f>
        <v>7387383204.7399998</v>
      </c>
      <c r="E37" s="5"/>
      <c r="F37" s="145">
        <f>+F40+F41+F42+F43+F44+F45+F38+F39+F46</f>
        <v>7465242049.7299995</v>
      </c>
      <c r="G37" s="163">
        <f t="shared" si="0"/>
        <v>-1.0539434984236753E-2</v>
      </c>
      <c r="K37" s="9"/>
      <c r="L37" s="9"/>
      <c r="M37" s="9"/>
      <c r="N37" s="205"/>
      <c r="O37" s="9"/>
    </row>
    <row r="38" spans="1:15" ht="12.75">
      <c r="A38" s="75" t="s">
        <v>74</v>
      </c>
      <c r="B38" s="82" t="s">
        <v>75</v>
      </c>
      <c r="C38" s="179"/>
      <c r="D38" s="140">
        <f>+VLOOKUP(A38,'SEPTIEMBRE 2023'!$A$10:$H$302,8,0)</f>
        <v>0</v>
      </c>
      <c r="E38" s="5"/>
      <c r="F38" s="151">
        <f>+VLOOKUP(A38,'JUNIO 2023'!$A$7:$H$300,8,0)</f>
        <v>0</v>
      </c>
      <c r="G38" s="163"/>
      <c r="K38" s="9"/>
      <c r="L38" s="9"/>
      <c r="M38" s="9"/>
      <c r="N38" s="205"/>
      <c r="O38" s="9"/>
    </row>
    <row r="39" spans="1:15" ht="12.75">
      <c r="A39" s="75" t="s">
        <v>76</v>
      </c>
      <c r="B39" s="82" t="s">
        <v>77</v>
      </c>
      <c r="D39" s="140">
        <f>+VLOOKUP(A39,'SEPTIEMBRE 2023'!$A$10:$H$302,8,0)</f>
        <v>0</v>
      </c>
      <c r="E39" s="5"/>
      <c r="F39" s="151">
        <f>+VLOOKUP(A39,'JUNIO 2023'!$A$7:$H$300,8,0)</f>
        <v>0</v>
      </c>
      <c r="G39" s="163"/>
      <c r="I39" s="181" t="s">
        <v>78</v>
      </c>
      <c r="K39" s="209">
        <f>+K40</f>
        <v>2080416045.7500038</v>
      </c>
      <c r="L39" s="9"/>
      <c r="M39" s="144">
        <f>+M40</f>
        <v>-1228713491.6399994</v>
      </c>
      <c r="N39" s="205"/>
      <c r="O39" s="9"/>
    </row>
    <row r="40" spans="1:15" ht="12.75">
      <c r="A40" s="75" t="s">
        <v>79</v>
      </c>
      <c r="B40" s="82" t="s">
        <v>80</v>
      </c>
      <c r="C40" s="179"/>
      <c r="D40" s="140">
        <f>+VLOOKUP(A40,'SEPTIEMBRE 2023'!$A$10:$H$302,8,0)</f>
        <v>0</v>
      </c>
      <c r="E40" s="5"/>
      <c r="F40" s="151">
        <f>+VLOOKUP(A40,'JUNIO 2023'!$A$7:$H$300,8,0)</f>
        <v>0</v>
      </c>
      <c r="G40" s="163"/>
      <c r="H40" s="182" t="s">
        <v>81</v>
      </c>
      <c r="I40" s="81" t="s">
        <v>82</v>
      </c>
      <c r="K40" s="209">
        <f>+K41+K43+K44+K42</f>
        <v>2080416045.7500038</v>
      </c>
      <c r="L40" s="5"/>
      <c r="M40" s="144">
        <f>M41+M42+M43</f>
        <v>-1228713491.6399994</v>
      </c>
      <c r="N40" s="205"/>
      <c r="O40" s="9"/>
    </row>
    <row r="41" spans="1:15" ht="12.75">
      <c r="A41" s="75" t="s">
        <v>83</v>
      </c>
      <c r="B41" s="82" t="s">
        <v>84</v>
      </c>
      <c r="C41" s="179"/>
      <c r="D41" s="140">
        <f>+VLOOKUP(A41,'SEPTIEMBRE 2023'!$A$10:$H$302,8,0)</f>
        <v>7347876584.9799995</v>
      </c>
      <c r="E41" s="5"/>
      <c r="F41" s="151">
        <f>+VLOOKUP(A41,'JUNIO 2023'!$A$7:$H$300,8,0)</f>
        <v>7347876584.9799995</v>
      </c>
      <c r="G41" s="163">
        <f t="shared" si="0"/>
        <v>0</v>
      </c>
      <c r="H41" s="183" t="s">
        <v>85</v>
      </c>
      <c r="I41" s="82" t="s">
        <v>86</v>
      </c>
      <c r="J41" s="180"/>
      <c r="K41" s="140">
        <f>+VLOOKUP(H41,'SEPTIEMBRE 2023'!$A$10:$H$302,8,0)</f>
        <v>12771061542.1</v>
      </c>
      <c r="L41" s="5"/>
      <c r="M41" s="151">
        <f>+VLOOKUP(H41,'JUNIO 2023'!$A$7:$H$300,8,0)</f>
        <v>12771061542.1</v>
      </c>
      <c r="N41" s="205">
        <f t="shared" si="1"/>
        <v>0</v>
      </c>
      <c r="O41" s="9"/>
    </row>
    <row r="42" spans="1:15" ht="12.75">
      <c r="A42" s="75" t="s">
        <v>87</v>
      </c>
      <c r="B42" s="82" t="s">
        <v>88</v>
      </c>
      <c r="C42" s="179"/>
      <c r="D42" s="140">
        <f>+VLOOKUP(A42,'SEPTIEMBRE 2023'!$A$10:$H$302,8,0)</f>
        <v>585557220.59000003</v>
      </c>
      <c r="E42" s="5"/>
      <c r="F42" s="151">
        <f>+VLOOKUP(A42,'JUNIO 2023'!$A$7:$H$300,8,0)</f>
        <v>585557220.59000003</v>
      </c>
      <c r="G42" s="163">
        <f t="shared" si="0"/>
        <v>0</v>
      </c>
      <c r="H42" s="77" t="s">
        <v>89</v>
      </c>
      <c r="I42" s="82" t="s">
        <v>90</v>
      </c>
      <c r="J42" s="180"/>
      <c r="K42" s="140">
        <f>+VLOOKUP(H42,'SEPTIEMBRE 2023'!$A$10:$H$302,8,0)</f>
        <v>-8951789280.4699993</v>
      </c>
      <c r="L42" s="5"/>
      <c r="M42" s="151">
        <f>+VLOOKUP(H42,'JUNIO 2023'!$A$7:$H$300,8,0)</f>
        <v>-8951789280.4699993</v>
      </c>
      <c r="N42" s="205">
        <f t="shared" si="1"/>
        <v>0</v>
      </c>
      <c r="O42" s="9"/>
    </row>
    <row r="43" spans="1:15" ht="12.75">
      <c r="A43" s="75" t="s">
        <v>91</v>
      </c>
      <c r="B43" s="82" t="s">
        <v>92</v>
      </c>
      <c r="C43" s="179"/>
      <c r="D43" s="140">
        <f>+VLOOKUP(A43,'SEPTIEMBRE 2023'!$A$10:$H$302,8,0)</f>
        <v>1520039256.6500001</v>
      </c>
      <c r="E43" s="5"/>
      <c r="F43" s="151">
        <f>+VLOOKUP(A43,'JUNIO 2023'!$A$7:$H$300,8,0)</f>
        <v>1520039256.6500001</v>
      </c>
      <c r="G43" s="163">
        <f t="shared" si="0"/>
        <v>0</v>
      </c>
      <c r="H43" s="77" t="s">
        <v>96</v>
      </c>
      <c r="I43" s="82" t="s">
        <v>93</v>
      </c>
      <c r="K43" s="140">
        <f>+'GCF-FOR10'!E47</f>
        <v>-1738856215.8799973</v>
      </c>
      <c r="L43" s="5"/>
      <c r="M43" s="151">
        <f>+'GCF-FOR10 mar_junio'!H47</f>
        <v>-5047985753.2700005</v>
      </c>
      <c r="N43" s="205">
        <f>+(K43-M43)/K43*100%</f>
        <v>-1.903049548990642</v>
      </c>
      <c r="O43" s="9"/>
    </row>
    <row r="44" spans="1:15" ht="12.75">
      <c r="A44" s="75" t="s">
        <v>94</v>
      </c>
      <c r="B44" s="82" t="s">
        <v>95</v>
      </c>
      <c r="C44" s="179"/>
      <c r="D44" s="140">
        <f>+VLOOKUP(A44,'SEPTIEMBRE 2023'!$A$10:$H$302,8,0)</f>
        <v>242083976</v>
      </c>
      <c r="E44" s="5"/>
      <c r="F44" s="151">
        <f>+VLOOKUP(A44,'JUNIO 2023'!$A$7:$H$300,8,0)</f>
        <v>242083976</v>
      </c>
      <c r="G44" s="163">
        <f t="shared" si="0"/>
        <v>0</v>
      </c>
      <c r="H44" s="77" t="s">
        <v>428</v>
      </c>
      <c r="I44" s="82" t="s">
        <v>97</v>
      </c>
      <c r="J44" s="180"/>
      <c r="K44" s="140">
        <f>+VLOOKUP(H44,'SEPTIEMBRE 2023'!$A$10:$H$302,8,0)</f>
        <v>0</v>
      </c>
      <c r="L44" s="5"/>
      <c r="M44" s="151">
        <f>+VLOOKUP(H44,'JUNIO 2023'!$A$7:$H$300,8,0)</f>
        <v>0</v>
      </c>
      <c r="N44" s="205">
        <v>0</v>
      </c>
      <c r="O44" s="9"/>
    </row>
    <row r="45" spans="1:15" ht="25.5">
      <c r="A45" s="75" t="s">
        <v>98</v>
      </c>
      <c r="B45" s="82" t="s">
        <v>99</v>
      </c>
      <c r="C45" s="179"/>
      <c r="D45" s="140">
        <f>+VLOOKUP(A45,'SEPTIEMBRE 2023'!$A$10:$H$302,8,0)</f>
        <v>-2308173833.48</v>
      </c>
      <c r="E45" s="5"/>
      <c r="F45" s="151">
        <f>+VLOOKUP(A45,'JUNIO 2023'!$A$7:$H$300,8,0)</f>
        <v>-2230314988.4899998</v>
      </c>
      <c r="G45" s="163">
        <f t="shared" si="0"/>
        <v>3.3731794313175106E-2</v>
      </c>
      <c r="I45" s="181"/>
      <c r="J45" s="180"/>
      <c r="K45" s="5"/>
      <c r="L45" s="211"/>
      <c r="M45" s="5"/>
      <c r="N45" s="205"/>
      <c r="O45" s="9"/>
    </row>
    <row r="46" spans="1:15" ht="12.75">
      <c r="A46" s="75" t="s">
        <v>100</v>
      </c>
      <c r="B46" s="184" t="s">
        <v>101</v>
      </c>
      <c r="D46" s="140">
        <f>+VLOOKUP(A46,'SEPTIEMBRE 2023'!$A$10:$H$302,8,0)</f>
        <v>0</v>
      </c>
      <c r="E46" s="5"/>
      <c r="F46" s="151">
        <f>+VLOOKUP(A46,'JUNIO 2023'!$A$7:$H$300,8,0)</f>
        <v>0</v>
      </c>
      <c r="G46" s="163"/>
      <c r="I46" s="181" t="s">
        <v>102</v>
      </c>
      <c r="K46" s="145">
        <f>+K40</f>
        <v>2080416045.7500038</v>
      </c>
      <c r="L46" s="9"/>
      <c r="M46" s="145">
        <f>+M40</f>
        <v>-1228713491.6399994</v>
      </c>
      <c r="N46" s="205"/>
      <c r="O46" s="9"/>
    </row>
    <row r="47" spans="1:15" ht="12.75">
      <c r="A47" s="72"/>
      <c r="D47" s="68"/>
      <c r="E47" s="5"/>
      <c r="F47" s="152"/>
      <c r="G47" s="163"/>
      <c r="K47" s="9"/>
      <c r="L47" s="9"/>
      <c r="M47" s="9"/>
      <c r="N47" s="205"/>
      <c r="O47" s="9"/>
    </row>
    <row r="48" spans="1:15" ht="12.75">
      <c r="A48" s="72"/>
      <c r="B48" s="185"/>
      <c r="D48" s="9"/>
      <c r="E48" s="5"/>
      <c r="F48" s="152"/>
      <c r="G48" s="163"/>
      <c r="I48" s="186"/>
      <c r="K48" s="212"/>
      <c r="L48" s="9"/>
      <c r="M48" s="212"/>
      <c r="N48" s="205"/>
      <c r="O48" s="9"/>
    </row>
    <row r="49" spans="1:16" ht="12.75">
      <c r="A49" s="72"/>
      <c r="B49" s="181" t="s">
        <v>103</v>
      </c>
      <c r="D49" s="145">
        <f>+D15+D32</f>
        <v>21642139844.610001</v>
      </c>
      <c r="E49" s="5"/>
      <c r="F49" s="145">
        <f>+F15+F32</f>
        <v>21127982367.82</v>
      </c>
      <c r="G49" s="163">
        <f t="shared" si="0"/>
        <v>2.3757238446920601E-2</v>
      </c>
      <c r="I49" s="187" t="s">
        <v>104</v>
      </c>
      <c r="K49" s="145">
        <f>+K36+K46</f>
        <v>21642139844.610004</v>
      </c>
      <c r="L49" s="68">
        <f>+D49-K49</f>
        <v>0</v>
      </c>
      <c r="M49" s="145">
        <f>+M36+M46</f>
        <v>21127982367.82</v>
      </c>
      <c r="N49" s="205">
        <f t="shared" si="1"/>
        <v>2.3757238446920771E-2</v>
      </c>
      <c r="O49" s="9">
        <f>+D49-K49</f>
        <v>0</v>
      </c>
      <c r="P49" s="168">
        <f>+F49-M49</f>
        <v>0</v>
      </c>
    </row>
    <row r="50" spans="1:16" ht="12.75">
      <c r="A50" s="72"/>
      <c r="B50" s="188"/>
      <c r="D50" s="145"/>
      <c r="E50" s="1"/>
      <c r="F50" s="152"/>
      <c r="G50" s="163"/>
      <c r="I50" s="187"/>
      <c r="K50" s="145"/>
      <c r="L50" s="68"/>
      <c r="M50" s="9"/>
      <c r="N50" s="205"/>
      <c r="O50" s="9"/>
    </row>
    <row r="51" spans="1:16" ht="12.75">
      <c r="A51" s="72"/>
      <c r="B51" s="188"/>
      <c r="C51" s="179"/>
      <c r="D51" s="145"/>
      <c r="E51" s="1"/>
      <c r="F51" s="152"/>
      <c r="G51" s="163"/>
      <c r="I51" s="187"/>
      <c r="K51" s="145"/>
      <c r="L51" s="68"/>
      <c r="M51" s="9"/>
      <c r="N51" s="205"/>
      <c r="O51" s="9"/>
    </row>
    <row r="52" spans="1:16" ht="12.75">
      <c r="A52" s="72" t="s">
        <v>105</v>
      </c>
      <c r="B52" s="81" t="s">
        <v>106</v>
      </c>
      <c r="C52" s="179"/>
      <c r="D52" s="145">
        <f>+D53+D56+D59</f>
        <v>0</v>
      </c>
      <c r="E52" s="189"/>
      <c r="F52" s="145">
        <f>+F53+F56+F59</f>
        <v>0</v>
      </c>
      <c r="G52" s="163">
        <v>0</v>
      </c>
      <c r="H52" s="77" t="s">
        <v>107</v>
      </c>
      <c r="I52" s="81" t="s">
        <v>108</v>
      </c>
      <c r="K52" s="145">
        <f>+K53+K56+K58</f>
        <v>0</v>
      </c>
      <c r="L52" s="68"/>
      <c r="M52" s="145">
        <f>+M53+M56+M58</f>
        <v>0</v>
      </c>
      <c r="N52" s="205"/>
      <c r="O52" s="9"/>
    </row>
    <row r="53" spans="1:16" ht="12.75">
      <c r="A53" s="72" t="s">
        <v>109</v>
      </c>
      <c r="B53" s="81" t="s">
        <v>110</v>
      </c>
      <c r="C53" s="179"/>
      <c r="D53" s="145">
        <f>+SUM(D54:D55)</f>
        <v>371837073</v>
      </c>
      <c r="E53" s="1"/>
      <c r="F53" s="145">
        <f>+SUM(F54:F55)</f>
        <v>347088385</v>
      </c>
      <c r="G53" s="163">
        <f t="shared" si="0"/>
        <v>6.6557881924807424E-2</v>
      </c>
      <c r="H53" s="77" t="s">
        <v>111</v>
      </c>
      <c r="I53" s="81" t="s">
        <v>112</v>
      </c>
      <c r="K53" s="209">
        <f>+K54+K55</f>
        <v>36059640285</v>
      </c>
      <c r="L53" s="68"/>
      <c r="M53" s="144">
        <f>M54+M55</f>
        <v>35193734059</v>
      </c>
      <c r="N53" s="205">
        <f t="shared" si="1"/>
        <v>2.4013168715945221E-2</v>
      </c>
      <c r="O53" s="9"/>
    </row>
    <row r="54" spans="1:16" ht="25.5">
      <c r="A54" s="72" t="s">
        <v>881</v>
      </c>
      <c r="B54" s="81" t="s">
        <v>116</v>
      </c>
      <c r="C54" s="179"/>
      <c r="D54" s="140">
        <f>+VLOOKUP(A54,'SEPTIEMBRE 2023'!$A$10:$H$302,8,0)</f>
        <v>24748688</v>
      </c>
      <c r="E54" s="1"/>
      <c r="F54" s="151">
        <v>0</v>
      </c>
      <c r="G54" s="163">
        <f t="shared" si="0"/>
        <v>1</v>
      </c>
      <c r="H54" s="77" t="s">
        <v>115</v>
      </c>
      <c r="I54" s="82" t="s">
        <v>116</v>
      </c>
      <c r="K54" s="140">
        <f>+VLOOKUP(H54,'SEPTIEMBRE 2023'!$A$10:$H$302,8,0)</f>
        <v>36059640285</v>
      </c>
      <c r="L54" s="68"/>
      <c r="M54" s="151">
        <f>+VLOOKUP(H54,'JUNIO 2023'!$A$7:$H$300,8,0)</f>
        <v>35193734059</v>
      </c>
      <c r="N54" s="205">
        <f t="shared" si="1"/>
        <v>2.4013168715945221E-2</v>
      </c>
      <c r="O54" s="9"/>
    </row>
    <row r="55" spans="1:16" ht="12.75">
      <c r="A55" s="72" t="s">
        <v>113</v>
      </c>
      <c r="B55" s="82" t="s">
        <v>114</v>
      </c>
      <c r="C55" s="179"/>
      <c r="D55" s="140">
        <f>+VLOOKUP(A55,'SEPTIEMBRE 2023'!$A$10:$H$302,8,0)</f>
        <v>347088385</v>
      </c>
      <c r="E55" s="1"/>
      <c r="F55" s="151">
        <f>+VLOOKUP(A55,'JUNIO 2023'!$A$7:$H$300,8,0)</f>
        <v>347088385</v>
      </c>
      <c r="G55" s="163">
        <f t="shared" si="0"/>
        <v>0</v>
      </c>
      <c r="H55" s="77" t="s">
        <v>119</v>
      </c>
      <c r="I55" s="82" t="s">
        <v>120</v>
      </c>
      <c r="K55" s="140">
        <f>+VLOOKUP(H55,'SEPTIEMBRE 2023'!$A$10:$H$302,8,0)</f>
        <v>0</v>
      </c>
      <c r="L55" s="68"/>
      <c r="M55" s="151">
        <f>+VLOOKUP(H55,'JUNIO 2023'!$A$7:$H$300,8,0)</f>
        <v>0</v>
      </c>
      <c r="N55" s="205">
        <v>0</v>
      </c>
      <c r="O55" s="9"/>
    </row>
    <row r="56" spans="1:16" ht="12.75">
      <c r="A56" s="72" t="s">
        <v>117</v>
      </c>
      <c r="B56" s="81" t="s">
        <v>118</v>
      </c>
      <c r="C56" s="179"/>
      <c r="D56" s="145">
        <f>+SUM(D57:D58)</f>
        <v>6526773873.8500004</v>
      </c>
      <c r="E56" s="68"/>
      <c r="F56" s="145">
        <f>F57+F58</f>
        <v>707075291.35000002</v>
      </c>
      <c r="G56" s="163">
        <f t="shared" si="0"/>
        <v>0.89166542230259427</v>
      </c>
      <c r="H56" s="77" t="s">
        <v>123</v>
      </c>
      <c r="I56" s="81" t="s">
        <v>124</v>
      </c>
      <c r="K56" s="209">
        <f>+K57</f>
        <v>1279200269.3099999</v>
      </c>
      <c r="L56" s="68"/>
      <c r="M56" s="144">
        <f>M57</f>
        <v>1279200269.3099999</v>
      </c>
      <c r="N56" s="205">
        <f t="shared" si="1"/>
        <v>0</v>
      </c>
      <c r="O56" s="9"/>
    </row>
    <row r="57" spans="1:16" ht="12.75">
      <c r="A57" s="72" t="s">
        <v>121</v>
      </c>
      <c r="B57" s="82" t="s">
        <v>122</v>
      </c>
      <c r="C57" s="179"/>
      <c r="D57" s="140">
        <f>+VLOOKUP(A57,'SEPTIEMBRE 2023'!$A$10:$H$302,8,0)</f>
        <v>179141077</v>
      </c>
      <c r="E57" s="1"/>
      <c r="F57" s="151">
        <f>+VLOOKUP(A57,'JUNIO 2023'!$A$7:$H$300,8,0)</f>
        <v>179141077</v>
      </c>
      <c r="G57" s="163">
        <f t="shared" si="0"/>
        <v>0</v>
      </c>
      <c r="H57" s="77" t="s">
        <v>127</v>
      </c>
      <c r="I57" s="82" t="s">
        <v>128</v>
      </c>
      <c r="K57" s="140">
        <f>+VLOOKUP(H57,'SEPTIEMBRE 2023'!$A$10:$H$302,8,0)</f>
        <v>1279200269.3099999</v>
      </c>
      <c r="L57" s="68"/>
      <c r="M57" s="151">
        <f>+VLOOKUP(H57,'JUNIO 2023'!$A$7:$H$300,8,0)</f>
        <v>1279200269.3099999</v>
      </c>
      <c r="N57" s="205">
        <f t="shared" si="1"/>
        <v>0</v>
      </c>
      <c r="O57" s="9"/>
    </row>
    <row r="58" spans="1:16" ht="12.75">
      <c r="A58" s="72" t="s">
        <v>125</v>
      </c>
      <c r="B58" s="82" t="s">
        <v>126</v>
      </c>
      <c r="C58" s="179"/>
      <c r="D58" s="140">
        <f>+VLOOKUP(A58,'SEPTIEMBRE 2023'!$A$10:$H$302,8,0)</f>
        <v>6347632796.8500004</v>
      </c>
      <c r="E58" s="1"/>
      <c r="F58" s="151">
        <f>+VLOOKUP(A58,'JUNIO 2023'!$A$7:$H$300,8,0)</f>
        <v>527934214.35000002</v>
      </c>
      <c r="G58" s="163">
        <f t="shared" si="0"/>
        <v>0.91682974878257184</v>
      </c>
      <c r="H58" s="77" t="s">
        <v>131</v>
      </c>
      <c r="I58" s="81" t="s">
        <v>132</v>
      </c>
      <c r="K58" s="209">
        <f>+K59+K60</f>
        <v>-37338840554.309998</v>
      </c>
      <c r="L58" s="9"/>
      <c r="M58" s="144">
        <f>M59+M60</f>
        <v>-36472934328.309998</v>
      </c>
      <c r="N58" s="205">
        <f t="shared" si="1"/>
        <v>2.3190495825399941E-2</v>
      </c>
      <c r="O58" s="9"/>
    </row>
    <row r="59" spans="1:16" ht="12.75">
      <c r="A59" s="72" t="s">
        <v>129</v>
      </c>
      <c r="B59" s="81" t="s">
        <v>130</v>
      </c>
      <c r="C59" s="179"/>
      <c r="D59" s="145">
        <f>+SUM(D60:D61)</f>
        <v>-6898610946.8500004</v>
      </c>
      <c r="E59" s="1"/>
      <c r="F59" s="145">
        <f>+F60+F61</f>
        <v>-1054163676.35</v>
      </c>
      <c r="G59" s="163">
        <f t="shared" si="0"/>
        <v>0.84719189348815993</v>
      </c>
      <c r="H59" s="77" t="s">
        <v>135</v>
      </c>
      <c r="I59" s="82" t="s">
        <v>136</v>
      </c>
      <c r="K59" s="140">
        <f>+VLOOKUP(H59,'SEPTIEMBRE 2023'!$A$10:$H$302,8,0)</f>
        <v>-36059640285</v>
      </c>
      <c r="L59" s="9"/>
      <c r="M59" s="151">
        <f>+VLOOKUP(H59,'JUNIO 2023'!$A$7:$H$300,8,0)</f>
        <v>-35193734059</v>
      </c>
      <c r="N59" s="205">
        <f t="shared" si="1"/>
        <v>2.4013168715945221E-2</v>
      </c>
      <c r="O59" s="9"/>
    </row>
    <row r="60" spans="1:16" ht="12.75">
      <c r="A60" s="72" t="s">
        <v>133</v>
      </c>
      <c r="B60" s="82" t="s">
        <v>134</v>
      </c>
      <c r="C60" s="179"/>
      <c r="D60" s="140">
        <f>+VLOOKUP(A60,'SEPTIEMBRE 2023'!$A$10:$H$302,8,0)</f>
        <v>-371837073</v>
      </c>
      <c r="E60" s="1"/>
      <c r="F60" s="151">
        <f>+VLOOKUP(A60,'JUNIO 2023'!$A$7:$H$300,8,0)</f>
        <v>-347088385</v>
      </c>
      <c r="G60" s="163">
        <f t="shared" si="0"/>
        <v>6.6557881924807424E-2</v>
      </c>
      <c r="H60" s="77" t="s">
        <v>139</v>
      </c>
      <c r="I60" s="82" t="s">
        <v>140</v>
      </c>
      <c r="K60" s="140">
        <f>+VLOOKUP(H60,'SEPTIEMBRE 2023'!$A$10:$H$302,8,0)</f>
        <v>-1279200269.3099999</v>
      </c>
      <c r="L60" s="9"/>
      <c r="M60" s="151">
        <f>+VLOOKUP(H60,'JUNIO 2023'!$A$7:$H$300,8,0)</f>
        <v>-1279200269.3099999</v>
      </c>
      <c r="N60" s="205">
        <f t="shared" si="1"/>
        <v>0</v>
      </c>
      <c r="O60" s="9"/>
    </row>
    <row r="61" spans="1:16" ht="12.75">
      <c r="A61" s="72" t="s">
        <v>137</v>
      </c>
      <c r="B61" s="82" t="s">
        <v>138</v>
      </c>
      <c r="C61" s="179"/>
      <c r="D61" s="140">
        <f>+VLOOKUP(A61,'SEPTIEMBRE 2023'!$A$10:$H$302,8,0)</f>
        <v>-6526773873.8500004</v>
      </c>
      <c r="E61" s="1"/>
      <c r="F61" s="151">
        <f>+VLOOKUP(A61,'JUNIO 2023'!$A$7:$H$300,8,0)</f>
        <v>-707075291.35000002</v>
      </c>
      <c r="G61" s="163">
        <f t="shared" si="0"/>
        <v>0.89166542230259427</v>
      </c>
      <c r="H61" s="183"/>
      <c r="I61" s="82"/>
      <c r="K61" s="6"/>
      <c r="M61" s="190"/>
      <c r="N61" s="3"/>
      <c r="O61" s="9"/>
    </row>
    <row r="62" spans="1:16" ht="12.75">
      <c r="A62" s="72"/>
      <c r="D62" s="9"/>
      <c r="E62" s="191"/>
      <c r="F62" s="192"/>
      <c r="G62" s="193"/>
      <c r="H62" s="183"/>
      <c r="I62" s="82"/>
      <c r="K62" s="6"/>
      <c r="M62" s="190"/>
      <c r="N62" s="3"/>
      <c r="O62" s="9"/>
    </row>
    <row r="63" spans="1:16" ht="12">
      <c r="A63" s="72"/>
      <c r="B63" s="194"/>
      <c r="C63" s="194"/>
      <c r="D63" s="195"/>
      <c r="E63" s="194"/>
      <c r="F63" s="195"/>
      <c r="G63" s="196"/>
      <c r="H63" s="194"/>
      <c r="I63" s="194"/>
      <c r="J63" s="194"/>
      <c r="K63" s="194"/>
      <c r="L63" s="194"/>
      <c r="M63" s="194"/>
      <c r="N63" s="3"/>
      <c r="O63" s="9"/>
    </row>
    <row r="64" spans="1:16" ht="12.75">
      <c r="A64" s="72"/>
      <c r="D64" s="9"/>
      <c r="E64" s="1"/>
      <c r="F64" s="154"/>
      <c r="G64" s="164"/>
      <c r="H64" s="183"/>
      <c r="I64" s="82"/>
      <c r="K64" s="6"/>
      <c r="M64" s="190"/>
      <c r="N64" s="3"/>
      <c r="O64" s="9"/>
    </row>
    <row r="65" spans="1:15">
      <c r="A65" s="72"/>
      <c r="D65" s="62"/>
      <c r="E65" s="62"/>
      <c r="F65" s="153"/>
      <c r="G65" s="164"/>
      <c r="N65" s="3"/>
      <c r="O65" s="9"/>
    </row>
    <row r="66" spans="1:15" ht="12.75">
      <c r="A66" s="72"/>
      <c r="D66" s="9"/>
      <c r="E66" s="1"/>
      <c r="F66" s="154"/>
      <c r="G66" s="164"/>
      <c r="H66" s="183"/>
      <c r="I66" s="82"/>
      <c r="K66" s="6"/>
      <c r="M66" s="190"/>
      <c r="N66" s="3"/>
      <c r="O66" s="9"/>
    </row>
    <row r="67" spans="1:15" s="7" customFormat="1" ht="12.6" customHeight="1">
      <c r="A67" s="72"/>
      <c r="B67" s="200" t="s">
        <v>849</v>
      </c>
      <c r="C67" s="172"/>
      <c r="D67" s="198"/>
      <c r="E67" s="197"/>
      <c r="F67" s="198"/>
      <c r="G67" s="199"/>
      <c r="H67" s="201"/>
      <c r="I67" s="200" t="s">
        <v>141</v>
      </c>
      <c r="J67" s="202"/>
      <c r="K67" s="172"/>
      <c r="L67" s="197"/>
      <c r="N67" s="8"/>
      <c r="O67" s="9"/>
    </row>
    <row r="68" spans="1:15" s="7" customFormat="1" ht="12.6" customHeight="1">
      <c r="A68" s="72"/>
      <c r="B68" s="200" t="s">
        <v>885</v>
      </c>
      <c r="C68" s="172"/>
      <c r="D68" s="198"/>
      <c r="E68" s="197"/>
      <c r="F68" s="198"/>
      <c r="G68" s="199"/>
      <c r="H68" s="201"/>
      <c r="I68" s="200" t="s">
        <v>142</v>
      </c>
      <c r="J68" s="202"/>
      <c r="K68" s="172"/>
      <c r="L68" s="197"/>
      <c r="N68" s="8"/>
      <c r="O68" s="9"/>
    </row>
    <row r="69" spans="1:15" s="7" customFormat="1" ht="12.6" customHeight="1">
      <c r="A69" s="72"/>
      <c r="B69" s="203"/>
      <c r="C69" s="172"/>
      <c r="D69" s="198"/>
      <c r="E69" s="197"/>
      <c r="F69" s="198"/>
      <c r="G69" s="199"/>
      <c r="H69" s="201"/>
      <c r="I69" s="200" t="s">
        <v>143</v>
      </c>
      <c r="J69" s="202"/>
      <c r="K69" s="172"/>
      <c r="L69" s="197"/>
      <c r="N69" s="8"/>
      <c r="O69" s="9"/>
    </row>
    <row r="70" spans="1:15" s="7" customFormat="1" ht="12.6" customHeight="1">
      <c r="A70" s="72"/>
      <c r="B70" s="203"/>
      <c r="C70" s="172"/>
      <c r="D70" s="198"/>
      <c r="E70" s="197"/>
      <c r="F70" s="198"/>
      <c r="G70" s="199"/>
      <c r="H70" s="201"/>
      <c r="I70" s="197"/>
      <c r="J70" s="202"/>
      <c r="K70" s="204"/>
      <c r="N70" s="8"/>
      <c r="O70" s="9"/>
    </row>
    <row r="71" spans="1:15" s="7" customFormat="1" ht="12.6" customHeight="1">
      <c r="A71" s="72"/>
      <c r="B71" s="197" t="s">
        <v>846</v>
      </c>
      <c r="C71" s="172"/>
      <c r="D71" s="198"/>
      <c r="E71" s="197"/>
      <c r="F71" s="198"/>
      <c r="G71" s="199"/>
      <c r="H71" s="201"/>
      <c r="I71" s="197"/>
      <c r="J71" s="202"/>
      <c r="K71" s="204"/>
      <c r="N71" s="8"/>
      <c r="O71" s="9"/>
    </row>
    <row r="72" spans="1:15" s="7" customFormat="1" ht="12.6" customHeight="1">
      <c r="A72" s="72"/>
      <c r="B72" s="203"/>
      <c r="C72" s="172"/>
      <c r="D72" s="198"/>
      <c r="E72" s="197"/>
      <c r="F72" s="198"/>
      <c r="G72" s="199"/>
      <c r="H72" s="201"/>
      <c r="I72" s="197"/>
      <c r="J72" s="202"/>
      <c r="K72" s="204"/>
      <c r="N72" s="8"/>
      <c r="O72" s="9"/>
    </row>
    <row r="73" spans="1:15" s="7" customFormat="1" ht="26.25" customHeight="1">
      <c r="A73" s="72"/>
      <c r="B73" s="371" t="s">
        <v>847</v>
      </c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8"/>
      <c r="O73" s="9"/>
    </row>
    <row r="74" spans="1:15" s="7" customFormat="1" ht="12.6" customHeight="1" thickBot="1">
      <c r="A74" s="84"/>
      <c r="B74" s="63"/>
      <c r="C74" s="135"/>
      <c r="D74" s="146"/>
      <c r="E74" s="59"/>
      <c r="F74" s="155"/>
      <c r="G74" s="166"/>
      <c r="H74" s="79"/>
      <c r="I74" s="65"/>
      <c r="J74" s="134"/>
      <c r="K74" s="64"/>
      <c r="L74" s="66"/>
      <c r="M74" s="66"/>
      <c r="N74" s="206"/>
      <c r="O74" s="9"/>
    </row>
    <row r="75" spans="1:15" ht="13.5" thickBot="1">
      <c r="A75" s="276" t="s">
        <v>848</v>
      </c>
      <c r="B75" s="277"/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8"/>
      <c r="O75" s="9"/>
    </row>
    <row r="76" spans="1:15" s="60" customFormat="1" ht="13.5" thickBot="1">
      <c r="A76" s="279" t="s">
        <v>144</v>
      </c>
      <c r="B76" s="280"/>
      <c r="C76" s="280"/>
      <c r="D76" s="280"/>
      <c r="E76" s="280"/>
      <c r="F76" s="280"/>
      <c r="G76" s="280"/>
      <c r="H76" s="280"/>
      <c r="I76" s="280"/>
      <c r="J76" s="280"/>
      <c r="K76" s="280"/>
      <c r="L76" s="280"/>
      <c r="M76" s="280"/>
      <c r="N76" s="281"/>
      <c r="O76" s="9"/>
    </row>
    <row r="77" spans="1:15">
      <c r="A77" s="76"/>
      <c r="E77" s="1"/>
      <c r="F77" s="154"/>
      <c r="O77" s="9"/>
    </row>
    <row r="78" spans="1:15">
      <c r="A78" s="76"/>
      <c r="E78" s="1"/>
      <c r="F78" s="154"/>
      <c r="O78" s="9"/>
    </row>
    <row r="79" spans="1:15">
      <c r="E79" s="1"/>
      <c r="F79" s="154"/>
      <c r="O79" s="9"/>
    </row>
    <row r="80" spans="1:15">
      <c r="D80" s="9"/>
      <c r="E80" s="1"/>
      <c r="F80" s="154"/>
      <c r="O80" s="9"/>
    </row>
    <row r="81" spans="4:15">
      <c r="D81" s="9"/>
      <c r="E81" s="1"/>
      <c r="F81" s="154"/>
      <c r="O81" s="9"/>
    </row>
    <row r="82" spans="4:15">
      <c r="D82" s="9"/>
      <c r="E82" s="1"/>
      <c r="F82" s="154"/>
      <c r="O82" s="9"/>
    </row>
    <row r="83" spans="4:15">
      <c r="D83" s="9"/>
      <c r="E83" s="1"/>
      <c r="F83" s="154"/>
      <c r="O83" s="9"/>
    </row>
    <row r="84" spans="4:15">
      <c r="D84" s="9"/>
      <c r="E84" s="1"/>
      <c r="F84" s="154"/>
      <c r="I84" s="9"/>
      <c r="O84" s="9"/>
    </row>
    <row r="85" spans="4:15">
      <c r="D85" s="9"/>
      <c r="E85" s="1"/>
      <c r="F85" s="154"/>
    </row>
    <row r="86" spans="4:15">
      <c r="D86" s="9"/>
      <c r="E86" s="1"/>
      <c r="F86" s="154"/>
    </row>
    <row r="87" spans="4:15">
      <c r="D87" s="9"/>
      <c r="E87" s="1"/>
      <c r="F87" s="154"/>
    </row>
    <row r="88" spans="4:15">
      <c r="D88" s="9"/>
      <c r="E88" s="1"/>
      <c r="F88" s="154"/>
    </row>
    <row r="89" spans="4:15">
      <c r="D89" s="9"/>
      <c r="E89" s="1"/>
      <c r="F89" s="154"/>
    </row>
    <row r="90" spans="4:15">
      <c r="D90" s="9"/>
      <c r="E90" s="1"/>
      <c r="F90" s="154"/>
    </row>
    <row r="91" spans="4:15">
      <c r="D91" s="9"/>
      <c r="E91" s="1"/>
      <c r="F91" s="154"/>
    </row>
    <row r="92" spans="4:15">
      <c r="D92" s="9"/>
      <c r="E92" s="1"/>
      <c r="F92" s="154"/>
    </row>
    <row r="93" spans="4:15">
      <c r="D93" s="9"/>
      <c r="E93" s="1"/>
      <c r="F93" s="154"/>
    </row>
    <row r="94" spans="4:15">
      <c r="D94" s="9"/>
      <c r="E94" s="1"/>
      <c r="F94" s="154"/>
    </row>
    <row r="95" spans="4:15">
      <c r="D95" s="9"/>
      <c r="E95" s="10"/>
      <c r="F95" s="156"/>
      <c r="G95" s="167"/>
    </row>
    <row r="96" spans="4:15">
      <c r="D96" s="9"/>
    </row>
    <row r="97" spans="4:4">
      <c r="D97" s="9"/>
    </row>
    <row r="98" spans="4:4">
      <c r="D98" s="9"/>
    </row>
    <row r="99" spans="4:4">
      <c r="D99" s="10"/>
    </row>
  </sheetData>
  <mergeCells count="11">
    <mergeCell ref="B73:M73"/>
    <mergeCell ref="A3:M3"/>
    <mergeCell ref="K1:N1"/>
    <mergeCell ref="K2:N2"/>
    <mergeCell ref="B5:N5"/>
    <mergeCell ref="B6:N6"/>
    <mergeCell ref="A1:A2"/>
    <mergeCell ref="C1:H1"/>
    <mergeCell ref="I1:J1"/>
    <mergeCell ref="C2:H2"/>
    <mergeCell ref="I2:J2"/>
  </mergeCells>
  <pageMargins left="0.53" right="0.56999999999999995" top="0.74803149606299213" bottom="0.74803149606299213" header="0.31496062992125984" footer="0.31496062992125984"/>
  <pageSetup paperSize="9" scale="4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D452A-E027-4982-AEE2-3FC6EF647519}">
  <sheetPr>
    <tabColor theme="6" tint="0.39997558519241921"/>
    <pageSetUpPr fitToPage="1"/>
  </sheetPr>
  <dimension ref="A1:L66"/>
  <sheetViews>
    <sheetView view="pageBreakPreview" topLeftCell="A40" zoomScaleNormal="100" zoomScaleSheetLayoutView="100" workbookViewId="0">
      <selection activeCell="H10" sqref="H10"/>
    </sheetView>
  </sheetViews>
  <sheetFormatPr baseColWidth="10" defaultColWidth="11.42578125" defaultRowHeight="11.25" outlineLevelCol="1"/>
  <cols>
    <col min="1" max="1" width="12.140625" style="56" customWidth="1"/>
    <col min="2" max="2" width="58.85546875" style="21" customWidth="1"/>
    <col min="3" max="3" width="6.7109375" style="21" customWidth="1"/>
    <col min="4" max="4" width="7.85546875" style="21" hidden="1" customWidth="1"/>
    <col min="5" max="5" width="19" style="57" bestFit="1" customWidth="1"/>
    <col min="6" max="6" width="6.42578125" style="21" customWidth="1"/>
    <col min="7" max="7" width="10.140625" style="21" customWidth="1"/>
    <col min="8" max="8" width="19" style="58" customWidth="1" outlineLevel="1"/>
    <col min="9" max="9" width="15.7109375" style="58" customWidth="1"/>
    <col min="10" max="10" width="11.42578125" style="21"/>
    <col min="11" max="12" width="14.140625" style="21" bestFit="1" customWidth="1"/>
    <col min="13" max="16384" width="11.42578125" style="21"/>
  </cols>
  <sheetData>
    <row r="1" spans="1:9" s="17" customFormat="1" ht="57.75" thickBot="1">
      <c r="A1" s="385"/>
      <c r="B1" s="15" t="s">
        <v>0</v>
      </c>
      <c r="C1" s="387" t="s">
        <v>1</v>
      </c>
      <c r="D1" s="388"/>
      <c r="E1" s="388"/>
      <c r="F1" s="389"/>
      <c r="G1" s="390" t="s">
        <v>145</v>
      </c>
      <c r="H1" s="391"/>
      <c r="I1" s="16" t="s">
        <v>146</v>
      </c>
    </row>
    <row r="2" spans="1:9" s="17" customFormat="1" ht="29.25" customHeight="1" thickBot="1">
      <c r="A2" s="386"/>
      <c r="B2" s="18" t="s">
        <v>4</v>
      </c>
      <c r="C2" s="392" t="s">
        <v>147</v>
      </c>
      <c r="D2" s="393"/>
      <c r="E2" s="393"/>
      <c r="F2" s="394"/>
      <c r="G2" s="395" t="s">
        <v>148</v>
      </c>
      <c r="H2" s="396"/>
      <c r="I2" s="19" t="s">
        <v>7</v>
      </c>
    </row>
    <row r="3" spans="1:9">
      <c r="A3" s="20"/>
      <c r="E3" s="22"/>
      <c r="H3" s="23"/>
      <c r="I3" s="24"/>
    </row>
    <row r="4" spans="1:9" ht="12.75">
      <c r="A4" s="382" t="s">
        <v>8</v>
      </c>
      <c r="B4" s="383"/>
      <c r="C4" s="383"/>
      <c r="D4" s="383"/>
      <c r="E4" s="383"/>
      <c r="F4" s="383"/>
      <c r="G4" s="383"/>
      <c r="H4" s="383"/>
      <c r="I4" s="384"/>
    </row>
    <row r="5" spans="1:9">
      <c r="A5" s="372" t="s">
        <v>149</v>
      </c>
      <c r="B5" s="373"/>
      <c r="C5" s="373"/>
      <c r="D5" s="373"/>
      <c r="E5" s="373"/>
      <c r="F5" s="373"/>
      <c r="G5" s="373"/>
      <c r="H5" s="373"/>
      <c r="I5" s="374"/>
    </row>
    <row r="6" spans="1:9">
      <c r="A6" s="25"/>
      <c r="B6" s="85"/>
      <c r="C6" s="85"/>
      <c r="D6" s="85"/>
      <c r="E6" s="26"/>
      <c r="F6" s="85"/>
      <c r="G6" s="85"/>
      <c r="H6" s="85"/>
      <c r="I6" s="83"/>
    </row>
    <row r="7" spans="1:9">
      <c r="A7" s="25"/>
      <c r="B7" s="85"/>
      <c r="C7" s="85"/>
      <c r="D7" s="85"/>
      <c r="E7" s="26"/>
      <c r="F7" s="85"/>
      <c r="G7" s="85"/>
      <c r="H7" s="85"/>
      <c r="I7" s="83"/>
    </row>
    <row r="8" spans="1:9">
      <c r="A8" s="25"/>
      <c r="B8" s="85"/>
      <c r="C8" s="85"/>
      <c r="D8" s="85"/>
      <c r="E8" s="26"/>
      <c r="F8" s="85"/>
      <c r="G8" s="85"/>
      <c r="H8" s="85"/>
      <c r="I8" s="83"/>
    </row>
    <row r="9" spans="1:9">
      <c r="A9" s="25"/>
      <c r="B9" s="85"/>
      <c r="C9" s="85"/>
      <c r="D9" s="85"/>
      <c r="E9" s="26"/>
      <c r="F9" s="85"/>
      <c r="G9" s="85"/>
      <c r="H9" s="85"/>
      <c r="I9" s="83"/>
    </row>
    <row r="10" spans="1:9" s="30" customFormat="1" ht="12.75">
      <c r="A10" s="27"/>
      <c r="B10" s="86" t="s">
        <v>150</v>
      </c>
      <c r="C10" s="86"/>
      <c r="D10" s="87" t="s">
        <v>561</v>
      </c>
      <c r="E10" s="138" t="s">
        <v>845</v>
      </c>
      <c r="F10" s="87"/>
      <c r="G10" s="87"/>
      <c r="H10" s="88" t="s">
        <v>862</v>
      </c>
      <c r="I10" s="29"/>
    </row>
    <row r="11" spans="1:9" s="34" customFormat="1" ht="12.75">
      <c r="A11" s="31"/>
      <c r="B11" s="89"/>
      <c r="C11" s="86"/>
      <c r="D11" s="87"/>
      <c r="E11" s="32"/>
      <c r="F11" s="87"/>
      <c r="G11" s="87"/>
      <c r="H11" s="85"/>
      <c r="I11" s="33"/>
    </row>
    <row r="12" spans="1:9" ht="12.75">
      <c r="A12" s="35"/>
      <c r="B12" s="90"/>
      <c r="C12" s="91"/>
      <c r="D12" s="136"/>
      <c r="E12" s="36"/>
      <c r="F12" s="92"/>
      <c r="G12" s="92"/>
      <c r="H12" s="93"/>
      <c r="I12" s="24"/>
    </row>
    <row r="13" spans="1:9" s="38" customFormat="1" ht="13.5" thickBot="1">
      <c r="A13" s="37" t="s">
        <v>151</v>
      </c>
      <c r="B13" s="81" t="s">
        <v>152</v>
      </c>
      <c r="C13" s="94"/>
      <c r="D13" s="137">
        <v>28</v>
      </c>
      <c r="E13" s="223">
        <f>+E15+E19</f>
        <v>17555824210.360001</v>
      </c>
      <c r="F13" s="224"/>
      <c r="G13" s="224"/>
      <c r="H13" s="223">
        <f>+H15+H19</f>
        <v>16250661985.059999</v>
      </c>
      <c r="I13" s="39"/>
    </row>
    <row r="14" spans="1:9" s="38" customFormat="1" ht="12.75">
      <c r="A14" s="37"/>
      <c r="B14" s="81"/>
      <c r="C14" s="94"/>
      <c r="D14" s="137"/>
      <c r="E14" s="225"/>
      <c r="F14" s="224"/>
      <c r="G14" s="224"/>
      <c r="H14" s="225"/>
      <c r="I14" s="39"/>
    </row>
    <row r="15" spans="1:9" s="38" customFormat="1" ht="12.75">
      <c r="A15" s="37" t="s">
        <v>153</v>
      </c>
      <c r="B15" s="81" t="s">
        <v>154</v>
      </c>
      <c r="C15" s="94"/>
      <c r="D15" s="137"/>
      <c r="E15" s="273">
        <f>+E16+E17</f>
        <v>13504511810</v>
      </c>
      <c r="F15" s="224"/>
      <c r="G15" s="224"/>
      <c r="H15" s="226">
        <f>+H16+H17</f>
        <v>15459611798</v>
      </c>
      <c r="I15" s="39"/>
    </row>
    <row r="16" spans="1:9" ht="12.75">
      <c r="A16" s="40" t="s">
        <v>155</v>
      </c>
      <c r="B16" s="82" t="s">
        <v>156</v>
      </c>
      <c r="C16" s="94"/>
      <c r="D16" s="136"/>
      <c r="E16" s="140">
        <f>+VLOOKUP(A16,'SEPTIEMBRE 2023'!$A$9:$H$299,6,0)</f>
        <v>13504511810</v>
      </c>
      <c r="F16" s="227"/>
      <c r="G16" s="227"/>
      <c r="H16" s="228">
        <f>+VLOOKUP(A16,'SEPTIEMBRE 2022 '!$A$7:$H$508,6,0)</f>
        <v>15472564783</v>
      </c>
      <c r="I16" s="24"/>
    </row>
    <row r="17" spans="1:9" ht="12.75">
      <c r="A17" s="41" t="s">
        <v>157</v>
      </c>
      <c r="B17" s="82" t="s">
        <v>158</v>
      </c>
      <c r="C17" s="94"/>
      <c r="D17" s="136"/>
      <c r="E17" s="140">
        <f>+VLOOKUP(A17,'SEPTIEMBRE 2023'!$A$9:$H$299,6,0)</f>
        <v>0</v>
      </c>
      <c r="F17" s="227"/>
      <c r="G17" s="227"/>
      <c r="H17" s="228">
        <f>+VLOOKUP(A17,'SEPTIEMBRE 2022 '!$A$7:$H$508,6,0)</f>
        <v>-12952985</v>
      </c>
      <c r="I17" s="24"/>
    </row>
    <row r="18" spans="1:9" ht="12.75">
      <c r="A18" s="40"/>
      <c r="B18" s="82"/>
      <c r="C18" s="94"/>
      <c r="D18" s="136"/>
      <c r="E18" s="228"/>
      <c r="F18" s="227"/>
      <c r="G18" s="227"/>
      <c r="H18" s="228"/>
      <c r="I18" s="24"/>
    </row>
    <row r="19" spans="1:9" s="38" customFormat="1" ht="12.75">
      <c r="A19" s="37" t="s">
        <v>159</v>
      </c>
      <c r="B19" s="81" t="s">
        <v>160</v>
      </c>
      <c r="C19" s="94"/>
      <c r="D19" s="137"/>
      <c r="E19" s="273">
        <f>+E20+E21+E22+E23</f>
        <v>4051312400.3599997</v>
      </c>
      <c r="F19" s="224"/>
      <c r="G19" s="224"/>
      <c r="H19" s="226">
        <f>+H20+H21+H22+H24</f>
        <v>791050187.05999994</v>
      </c>
      <c r="I19" s="39"/>
    </row>
    <row r="20" spans="1:9" ht="12.75">
      <c r="A20" s="40" t="s">
        <v>161</v>
      </c>
      <c r="B20" s="82" t="s">
        <v>162</v>
      </c>
      <c r="C20" s="94"/>
      <c r="D20" s="136"/>
      <c r="E20" s="140">
        <f>+VLOOKUP(A20,'SEPTIEMBRE 2023'!$A$9:$H$299,6,0)</f>
        <v>1329482708.0799999</v>
      </c>
      <c r="F20" s="227"/>
      <c r="G20" s="227"/>
      <c r="H20" s="228">
        <f>+VLOOKUP(A20,'SEPTIEMBRE 2022 '!$A$7:$H$508,6,0)</f>
        <v>537408704</v>
      </c>
      <c r="I20" s="24"/>
    </row>
    <row r="21" spans="1:9" ht="12.75">
      <c r="A21" s="42" t="s">
        <v>163</v>
      </c>
      <c r="B21" s="90" t="s">
        <v>164</v>
      </c>
      <c r="C21" s="94"/>
      <c r="D21" s="136"/>
      <c r="E21" s="140">
        <f>+VLOOKUP(A21,'SEPTIEMBRE 2023'!$A$9:$H$299,6,0)</f>
        <v>3072814.28</v>
      </c>
      <c r="F21" s="227"/>
      <c r="G21" s="227"/>
      <c r="H21" s="228">
        <f>+VLOOKUP(A21,'SEPTIEMBRE 2022 '!$A$7:$H$508,6,0)</f>
        <v>227896568.38999999</v>
      </c>
      <c r="I21" s="24"/>
    </row>
    <row r="22" spans="1:9" ht="12.75">
      <c r="A22" s="42" t="s">
        <v>165</v>
      </c>
      <c r="B22" s="90" t="s">
        <v>166</v>
      </c>
      <c r="C22" s="94"/>
      <c r="D22" s="136"/>
      <c r="E22" s="140">
        <f>+VLOOKUP(A22,'SEPTIEMBRE 2023'!$A$9:$H$299,6,0)</f>
        <v>5924001</v>
      </c>
      <c r="F22" s="227"/>
      <c r="G22" s="227"/>
      <c r="H22" s="228">
        <f>+VLOOKUP(A22,'SEPTIEMBRE 2022 '!$A$7:$H$508,6,0)</f>
        <v>25744914.670000002</v>
      </c>
      <c r="I22" s="24"/>
    </row>
    <row r="23" spans="1:9" ht="12.75">
      <c r="A23" s="42" t="s">
        <v>567</v>
      </c>
      <c r="B23" s="90" t="s">
        <v>568</v>
      </c>
      <c r="C23" s="94"/>
      <c r="D23" s="136"/>
      <c r="E23" s="140">
        <f>+VLOOKUP(A23,'SEPTIEMBRE 2023'!$A$9:$H$299,6,0)</f>
        <v>2712832877</v>
      </c>
      <c r="F23" s="227"/>
      <c r="G23" s="227"/>
      <c r="H23" s="228">
        <v>0</v>
      </c>
      <c r="I23" s="24"/>
    </row>
    <row r="24" spans="1:9" ht="12.75">
      <c r="A24" s="42" t="s">
        <v>556</v>
      </c>
      <c r="B24" s="90" t="s">
        <v>558</v>
      </c>
      <c r="C24" s="94"/>
      <c r="D24" s="136"/>
      <c r="E24" s="140">
        <v>0</v>
      </c>
      <c r="F24" s="227"/>
      <c r="G24" s="227"/>
      <c r="H24" s="228">
        <v>0</v>
      </c>
      <c r="I24" s="24"/>
    </row>
    <row r="25" spans="1:9" ht="12.75">
      <c r="A25" s="42"/>
      <c r="B25" s="96"/>
      <c r="C25" s="94"/>
      <c r="D25" s="136"/>
      <c r="E25" s="274"/>
      <c r="F25" s="227"/>
      <c r="G25" s="227"/>
      <c r="H25" s="229"/>
      <c r="I25" s="24"/>
    </row>
    <row r="26" spans="1:9" s="38" customFormat="1" ht="13.5" thickBot="1">
      <c r="A26" s="37" t="s">
        <v>167</v>
      </c>
      <c r="B26" s="81" t="s">
        <v>168</v>
      </c>
      <c r="C26" s="94"/>
      <c r="D26" s="137">
        <v>29</v>
      </c>
      <c r="E26" s="230">
        <f>+E27+E36+E42</f>
        <v>19294680426.239998</v>
      </c>
      <c r="F26" s="224"/>
      <c r="G26" s="224"/>
      <c r="H26" s="230">
        <f>+H27+H36+H42</f>
        <v>23865848775.619999</v>
      </c>
      <c r="I26" s="39"/>
    </row>
    <row r="27" spans="1:9" s="38" customFormat="1" ht="12.75">
      <c r="A27" s="37" t="s">
        <v>169</v>
      </c>
      <c r="B27" s="81" t="s">
        <v>170</v>
      </c>
      <c r="C27" s="94"/>
      <c r="D27" s="137"/>
      <c r="E27" s="273">
        <f>SUM(E28:E34)</f>
        <v>16384079691</v>
      </c>
      <c r="F27" s="224"/>
      <c r="G27" s="224"/>
      <c r="H27" s="226">
        <f>SUM(H28:H34)</f>
        <v>15387933526.189999</v>
      </c>
      <c r="I27" s="39"/>
    </row>
    <row r="28" spans="1:9" ht="12.75">
      <c r="A28" s="40" t="s">
        <v>171</v>
      </c>
      <c r="B28" s="82" t="s">
        <v>172</v>
      </c>
      <c r="C28" s="94"/>
      <c r="D28" s="136"/>
      <c r="E28" s="140">
        <f>+VLOOKUP(A28,'SEPTIEMBRE 2023'!$A$9:$H$299,6,0)</f>
        <v>5525765742.0200005</v>
      </c>
      <c r="F28" s="224"/>
      <c r="G28" s="224"/>
      <c r="H28" s="228">
        <f>+VLOOKUP(A28,'SEPTIEMBRE 2022 '!$A$7:$H$508,6,0)</f>
        <v>5096348941.6999998</v>
      </c>
      <c r="I28" s="24"/>
    </row>
    <row r="29" spans="1:9" ht="12.75">
      <c r="A29" s="40" t="s">
        <v>173</v>
      </c>
      <c r="B29" s="82" t="s">
        <v>174</v>
      </c>
      <c r="C29" s="94"/>
      <c r="D29" s="136"/>
      <c r="E29" s="140">
        <f>+VLOOKUP(A29,'SEPTIEMBRE 2023'!$A$9:$H$299,6,0)</f>
        <v>1413964400</v>
      </c>
      <c r="F29" s="227"/>
      <c r="G29" s="227"/>
      <c r="H29" s="228">
        <f>+VLOOKUP(A29,'SEPTIEMBRE 2022 '!$A$7:$H$508,6,0)</f>
        <v>1306097100</v>
      </c>
      <c r="I29" s="24"/>
    </row>
    <row r="30" spans="1:9" ht="12.75">
      <c r="A30" s="40" t="s">
        <v>175</v>
      </c>
      <c r="B30" s="82" t="s">
        <v>176</v>
      </c>
      <c r="C30" s="94"/>
      <c r="D30" s="136"/>
      <c r="E30" s="140">
        <f>+VLOOKUP(A30,'SEPTIEMBRE 2023'!$A$9:$H$299,6,0)</f>
        <v>303802400</v>
      </c>
      <c r="F30" s="227"/>
      <c r="G30" s="227"/>
      <c r="H30" s="228">
        <f>+VLOOKUP(A30,'SEPTIEMBRE 2022 '!$A$7:$H$508,6,0)</f>
        <v>278962900</v>
      </c>
      <c r="I30" s="24"/>
    </row>
    <row r="31" spans="1:9" ht="12.75">
      <c r="A31" s="40" t="s">
        <v>177</v>
      </c>
      <c r="B31" s="82" t="s">
        <v>178</v>
      </c>
      <c r="C31" s="94"/>
      <c r="D31" s="136"/>
      <c r="E31" s="140">
        <f>+VLOOKUP(A31,'SEPTIEMBRE 2023'!$A$9:$H$299,6,0)</f>
        <v>2010274491.8</v>
      </c>
      <c r="F31" s="224"/>
      <c r="G31" s="224"/>
      <c r="H31" s="228">
        <f>+VLOOKUP(A31,'SEPTIEMBRE 2022 '!$A$7:$H$508,6,0)</f>
        <v>1684066513.9100001</v>
      </c>
      <c r="I31" s="24"/>
    </row>
    <row r="32" spans="1:9" ht="12.75">
      <c r="A32" s="40" t="s">
        <v>179</v>
      </c>
      <c r="B32" s="82" t="s">
        <v>180</v>
      </c>
      <c r="C32" s="94"/>
      <c r="D32" s="136"/>
      <c r="E32" s="140">
        <f>+VLOOKUP(A32,'SEPTIEMBRE 2023'!$A$9:$H$299,6,0)</f>
        <v>15689510</v>
      </c>
      <c r="F32" s="227"/>
      <c r="G32" s="227"/>
      <c r="H32" s="228">
        <f>+VLOOKUP(A32,'SEPTIEMBRE 2022 '!$A$7:$H$508,6,0)</f>
        <v>53399246</v>
      </c>
      <c r="I32" s="24"/>
    </row>
    <row r="33" spans="1:12" ht="12.75">
      <c r="A33" s="40" t="s">
        <v>181</v>
      </c>
      <c r="B33" s="82" t="s">
        <v>182</v>
      </c>
      <c r="C33" s="94"/>
      <c r="D33" s="136"/>
      <c r="E33" s="140">
        <f>+VLOOKUP(A33,'SEPTIEMBRE 2023'!$A$9:$H$299,6,0)</f>
        <v>7067194147.1800003</v>
      </c>
      <c r="F33" s="227"/>
      <c r="G33" s="227"/>
      <c r="H33" s="228">
        <f>+VLOOKUP(A33,'SEPTIEMBRE 2022 '!$A$7:$H$508,6,0)</f>
        <v>6923167824.5799999</v>
      </c>
      <c r="I33" s="24"/>
    </row>
    <row r="34" spans="1:12" ht="12.75">
      <c r="A34" s="40" t="s">
        <v>183</v>
      </c>
      <c r="B34" s="82" t="s">
        <v>184</v>
      </c>
      <c r="C34" s="94"/>
      <c r="D34" s="136"/>
      <c r="E34" s="140">
        <f>+VLOOKUP(A34,'SEPTIEMBRE 2023'!$A$9:$H$299,6,0)</f>
        <v>47389000</v>
      </c>
      <c r="F34" s="227"/>
      <c r="G34" s="227"/>
      <c r="H34" s="228">
        <f>+VLOOKUP(A34,'SEPTIEMBRE 2022 '!$A$7:$H$508,6,0)</f>
        <v>45891000</v>
      </c>
      <c r="I34" s="24"/>
    </row>
    <row r="35" spans="1:12" ht="12.75">
      <c r="A35" s="40"/>
      <c r="B35" s="82"/>
      <c r="C35" s="94"/>
      <c r="D35" s="136"/>
      <c r="E35" s="274"/>
      <c r="F35" s="227"/>
      <c r="G35" s="227"/>
      <c r="H35" s="231"/>
      <c r="I35" s="24"/>
    </row>
    <row r="36" spans="1:12" s="38" customFormat="1" ht="25.5">
      <c r="A36" s="40" t="s">
        <v>185</v>
      </c>
      <c r="B36" s="81" t="s">
        <v>186</v>
      </c>
      <c r="C36" s="94"/>
      <c r="D36" s="137"/>
      <c r="E36" s="275">
        <f>SUM(E37:E40)</f>
        <v>2893626325.2399998</v>
      </c>
      <c r="F36" s="224"/>
      <c r="G36" s="224"/>
      <c r="H36" s="232">
        <f>SUM(H37:H40)</f>
        <v>8457563375.4099998</v>
      </c>
      <c r="I36" s="39"/>
    </row>
    <row r="37" spans="1:12" ht="12.75">
      <c r="A37" s="40" t="s">
        <v>557</v>
      </c>
      <c r="B37" s="82" t="s">
        <v>187</v>
      </c>
      <c r="C37" s="94"/>
      <c r="D37" s="137"/>
      <c r="E37" s="140">
        <v>0</v>
      </c>
      <c r="F37" s="224"/>
      <c r="G37" s="224"/>
      <c r="H37" s="228">
        <v>0</v>
      </c>
      <c r="I37" s="39"/>
    </row>
    <row r="38" spans="1:12" ht="12.75">
      <c r="A38" s="40" t="s">
        <v>188</v>
      </c>
      <c r="B38" s="82" t="s">
        <v>189</v>
      </c>
      <c r="C38" s="94"/>
      <c r="D38" s="136"/>
      <c r="E38" s="140">
        <f>+VLOOKUP(A38,'SEPTIEMBRE 2023'!$A$9:$H$299,6,0)</f>
        <v>233576526.24000001</v>
      </c>
      <c r="F38" s="227"/>
      <c r="G38" s="227"/>
      <c r="H38" s="228">
        <f>+VLOOKUP(A38,'SEPTIEMBRE 2022 '!$A$7:$H$508,6,0)</f>
        <v>263379867.06</v>
      </c>
      <c r="I38" s="24"/>
    </row>
    <row r="39" spans="1:12" ht="12.75">
      <c r="A39" s="40" t="s">
        <v>190</v>
      </c>
      <c r="B39" s="82" t="s">
        <v>191</v>
      </c>
      <c r="C39" s="94"/>
      <c r="D39" s="136"/>
      <c r="E39" s="140">
        <v>0</v>
      </c>
      <c r="F39" s="224"/>
      <c r="G39" s="224"/>
      <c r="H39" s="228">
        <f>+VLOOKUP(A39,'SEPTIEMBRE 2022 '!$A$7:$H$508,6,0)</f>
        <v>5598292.3499999996</v>
      </c>
      <c r="I39" s="24"/>
    </row>
    <row r="40" spans="1:12" ht="12.75">
      <c r="A40" s="40" t="s">
        <v>192</v>
      </c>
      <c r="B40" s="82" t="s">
        <v>193</v>
      </c>
      <c r="C40" s="94"/>
      <c r="D40" s="136"/>
      <c r="E40" s="140">
        <f>+VLOOKUP(A40,'SEPTIEMBRE 2023'!$A$9:$H$299,6,0)</f>
        <v>2660049799</v>
      </c>
      <c r="F40" s="227"/>
      <c r="G40" s="227"/>
      <c r="H40" s="228">
        <f>+VLOOKUP(A40,'SEPTIEMBRE 2022 '!$A$7:$H$508,6,0)</f>
        <v>8188585216</v>
      </c>
      <c r="I40" s="24"/>
    </row>
    <row r="41" spans="1:12" s="38" customFormat="1" ht="12.75">
      <c r="A41" s="40" t="s">
        <v>194</v>
      </c>
      <c r="B41" s="82"/>
      <c r="C41" s="94"/>
      <c r="D41" s="136"/>
      <c r="E41" s="274"/>
      <c r="F41" s="227"/>
      <c r="G41" s="227"/>
      <c r="H41" s="231"/>
      <c r="I41" s="24"/>
    </row>
    <row r="42" spans="1:12" ht="13.5" thickBot="1">
      <c r="A42" s="40" t="s">
        <v>195</v>
      </c>
      <c r="B42" s="81" t="s">
        <v>196</v>
      </c>
      <c r="C42" s="94"/>
      <c r="D42" s="137"/>
      <c r="E42" s="230">
        <f>+E43+E44+E45</f>
        <v>16974410</v>
      </c>
      <c r="F42" s="224"/>
      <c r="G42" s="224"/>
      <c r="H42" s="230">
        <f>+H43+H44+H45</f>
        <v>20351874.02</v>
      </c>
      <c r="I42" s="39"/>
    </row>
    <row r="43" spans="1:12" ht="12.75">
      <c r="A43" s="40" t="s">
        <v>195</v>
      </c>
      <c r="B43" s="82" t="s">
        <v>162</v>
      </c>
      <c r="C43" s="94"/>
      <c r="D43" s="136"/>
      <c r="E43" s="140">
        <f>+VLOOKUP(A43,'SEPTIEMBRE 2023'!$A$9:$H$299,6,0)</f>
        <v>15897056</v>
      </c>
      <c r="F43" s="227"/>
      <c r="G43" s="227"/>
      <c r="H43" s="228">
        <f>+VLOOKUP(A43,'SEPTIEMBRE 2022 '!$A$7:$H$508,6,0)</f>
        <v>1383340</v>
      </c>
      <c r="I43" s="24"/>
      <c r="K43" s="67"/>
    </row>
    <row r="44" spans="1:12" ht="12.75">
      <c r="A44" s="40" t="s">
        <v>197</v>
      </c>
      <c r="B44" s="82" t="s">
        <v>198</v>
      </c>
      <c r="C44" s="94"/>
      <c r="D44" s="136"/>
      <c r="E44" s="140">
        <f>+VLOOKUP(A44,'SEPTIEMBRE 2023'!$A$9:$H$299,6,0)</f>
        <v>178</v>
      </c>
      <c r="F44" s="227"/>
      <c r="G44" s="227"/>
      <c r="H44" s="228">
        <f>+VLOOKUP(A44,'SEPTIEMBRE 2022 '!$A$7:$H$508,6,0)</f>
        <v>733.02</v>
      </c>
      <c r="I44" s="24"/>
    </row>
    <row r="45" spans="1:12" ht="12.75">
      <c r="A45" s="40" t="s">
        <v>199</v>
      </c>
      <c r="B45" s="82" t="s">
        <v>200</v>
      </c>
      <c r="C45" s="94"/>
      <c r="D45" s="136"/>
      <c r="E45" s="140">
        <f>+VLOOKUP(A45,'SEPTIEMBRE 2023'!$A$9:$H$299,6,0)</f>
        <v>1077176</v>
      </c>
      <c r="F45" s="227"/>
      <c r="G45" s="227"/>
      <c r="H45" s="228">
        <f>+VLOOKUP(A45,'SEPTIEMBRE 2022 '!$A$7:$H$508,6,0)</f>
        <v>18967801</v>
      </c>
      <c r="I45" s="24"/>
    </row>
    <row r="46" spans="1:12" ht="12.75">
      <c r="A46" s="40"/>
      <c r="B46" s="82"/>
      <c r="C46" s="94"/>
      <c r="D46" s="136"/>
      <c r="E46" s="228"/>
      <c r="F46" s="227"/>
      <c r="G46" s="227"/>
      <c r="H46" s="228">
        <v>0</v>
      </c>
      <c r="I46" s="24"/>
    </row>
    <row r="47" spans="1:12" ht="17.25" customHeight="1" thickBot="1">
      <c r="A47" s="43"/>
      <c r="B47" s="82" t="s">
        <v>201</v>
      </c>
      <c r="C47" s="91"/>
      <c r="D47" s="136"/>
      <c r="E47" s="233">
        <f>+E13-E26</f>
        <v>-1738856215.8799973</v>
      </c>
      <c r="F47" s="227"/>
      <c r="G47" s="227"/>
      <c r="H47" s="233">
        <f>+H13-H26</f>
        <v>-7615186790.5599995</v>
      </c>
      <c r="I47" s="24"/>
      <c r="L47" s="67"/>
    </row>
    <row r="48" spans="1:12" ht="15.75" thickTop="1">
      <c r="A48" s="43"/>
      <c r="B48" s="97"/>
      <c r="C48" s="91"/>
      <c r="E48" s="44"/>
      <c r="F48" s="95"/>
      <c r="G48" s="95"/>
      <c r="H48" s="45"/>
      <c r="I48" s="24"/>
    </row>
    <row r="49" spans="1:9" ht="30" customHeight="1">
      <c r="A49" s="43"/>
      <c r="B49" s="97"/>
      <c r="C49" s="91"/>
      <c r="E49" s="44"/>
      <c r="F49" s="98"/>
      <c r="G49" s="98"/>
      <c r="H49" s="98"/>
      <c r="I49" s="46"/>
    </row>
    <row r="50" spans="1:9" ht="15">
      <c r="A50" s="43"/>
      <c r="B50" s="375"/>
      <c r="C50" s="375"/>
      <c r="D50" s="375"/>
      <c r="E50" s="375"/>
      <c r="F50" s="375"/>
      <c r="G50" s="375"/>
      <c r="H50" s="99"/>
      <c r="I50" s="46"/>
    </row>
    <row r="51" spans="1:9" ht="15">
      <c r="A51" s="43"/>
      <c r="B51" s="375"/>
      <c r="C51" s="375"/>
      <c r="D51" s="375"/>
      <c r="E51" s="375"/>
      <c r="F51" s="375"/>
      <c r="G51" s="375"/>
      <c r="H51" s="99"/>
      <c r="I51" s="46"/>
    </row>
    <row r="52" spans="1:9" ht="15">
      <c r="A52" s="43"/>
      <c r="B52" s="99"/>
      <c r="C52" s="99"/>
      <c r="D52" s="99"/>
      <c r="E52" s="102"/>
      <c r="F52" s="99"/>
      <c r="G52" s="99"/>
      <c r="H52" s="99"/>
      <c r="I52" s="46"/>
    </row>
    <row r="53" spans="1:9" ht="15" customHeight="1">
      <c r="A53" s="43"/>
      <c r="B53" s="381" t="s">
        <v>863</v>
      </c>
      <c r="C53" s="381"/>
      <c r="D53" s="381"/>
      <c r="E53" s="381"/>
      <c r="F53" s="381"/>
      <c r="G53" s="381"/>
      <c r="H53" s="381"/>
      <c r="I53" s="47"/>
    </row>
    <row r="54" spans="1:9" ht="15">
      <c r="A54" s="43"/>
      <c r="B54" s="381"/>
      <c r="C54" s="381"/>
      <c r="D54" s="381"/>
      <c r="E54" s="381"/>
      <c r="F54" s="381"/>
      <c r="G54" s="381"/>
      <c r="H54" s="381"/>
      <c r="I54" s="46"/>
    </row>
    <row r="55" spans="1:9" ht="15">
      <c r="A55" s="43"/>
      <c r="B55" s="381"/>
      <c r="C55" s="381"/>
      <c r="D55" s="381"/>
      <c r="E55" s="381"/>
      <c r="F55" s="381"/>
      <c r="G55" s="381"/>
      <c r="H55" s="381"/>
      <c r="I55" s="46"/>
    </row>
    <row r="56" spans="1:9" ht="15">
      <c r="A56" s="43"/>
      <c r="B56" s="48"/>
      <c r="C56" s="91"/>
      <c r="D56" s="98"/>
      <c r="E56" s="44"/>
      <c r="F56" s="98"/>
      <c r="G56" s="98"/>
      <c r="H56" s="49"/>
      <c r="I56" s="46"/>
    </row>
    <row r="57" spans="1:9" ht="15">
      <c r="A57" s="43"/>
      <c r="B57" s="48"/>
      <c r="C57" s="91"/>
      <c r="D57" s="98"/>
      <c r="E57" s="44"/>
      <c r="F57" s="98"/>
      <c r="G57" s="98"/>
      <c r="H57" s="49"/>
      <c r="I57" s="46"/>
    </row>
    <row r="58" spans="1:9" ht="15">
      <c r="A58" s="43"/>
      <c r="B58" s="96"/>
      <c r="C58" s="91"/>
      <c r="E58" s="28"/>
      <c r="F58" s="95"/>
      <c r="G58" s="95"/>
      <c r="H58" s="50"/>
      <c r="I58" s="51"/>
    </row>
    <row r="59" spans="1:9" ht="15">
      <c r="A59" s="43"/>
      <c r="B59" s="200" t="s">
        <v>886</v>
      </c>
      <c r="C59" s="91"/>
      <c r="D59" s="100"/>
      <c r="E59" s="28" t="s">
        <v>141</v>
      </c>
      <c r="H59" s="21"/>
      <c r="I59" s="52"/>
    </row>
    <row r="60" spans="1:9" ht="15">
      <c r="A60" s="43"/>
      <c r="B60" s="200" t="s">
        <v>885</v>
      </c>
      <c r="C60" s="91"/>
      <c r="D60" s="100"/>
      <c r="E60" s="28" t="s">
        <v>142</v>
      </c>
      <c r="H60" s="21"/>
      <c r="I60" s="52"/>
    </row>
    <row r="61" spans="1:9" ht="15">
      <c r="A61" s="43"/>
      <c r="B61" s="101"/>
      <c r="C61" s="91"/>
      <c r="D61" s="93"/>
      <c r="E61" s="28" t="s">
        <v>143</v>
      </c>
      <c r="H61" s="21"/>
      <c r="I61" s="52"/>
    </row>
    <row r="62" spans="1:9" ht="12.75">
      <c r="A62" s="20"/>
      <c r="B62" s="101"/>
      <c r="C62" s="91"/>
      <c r="E62" s="21"/>
      <c r="H62" s="21"/>
      <c r="I62" s="51"/>
    </row>
    <row r="63" spans="1:9" ht="40.5" customHeight="1">
      <c r="A63" s="379"/>
      <c r="B63" s="379"/>
      <c r="C63" s="379"/>
      <c r="D63" s="379"/>
      <c r="E63" s="379"/>
      <c r="F63" s="379"/>
      <c r="G63" s="379"/>
      <c r="H63" s="379"/>
      <c r="I63" s="380"/>
    </row>
    <row r="64" spans="1:9" ht="13.5" thickBot="1">
      <c r="A64" s="20"/>
      <c r="B64" s="101"/>
      <c r="C64" s="91"/>
      <c r="D64" s="93"/>
      <c r="E64" s="36"/>
      <c r="F64" s="93"/>
      <c r="G64" s="93"/>
      <c r="H64" s="53"/>
      <c r="I64" s="51"/>
    </row>
    <row r="65" spans="1:9" ht="15.75" customHeight="1" thickBot="1">
      <c r="A65" s="376" t="s">
        <v>202</v>
      </c>
      <c r="B65" s="377"/>
      <c r="C65" s="377"/>
      <c r="D65" s="377"/>
      <c r="E65" s="377"/>
      <c r="F65" s="377"/>
      <c r="G65" s="377"/>
      <c r="H65" s="377"/>
      <c r="I65" s="378"/>
    </row>
    <row r="66" spans="1:9">
      <c r="B66" s="34"/>
      <c r="C66" s="34"/>
      <c r="D66" s="34"/>
      <c r="E66" s="54"/>
      <c r="F66" s="34"/>
      <c r="G66" s="34"/>
      <c r="H66" s="55"/>
      <c r="I66" s="55"/>
    </row>
  </sheetData>
  <mergeCells count="11">
    <mergeCell ref="A4:I4"/>
    <mergeCell ref="A1:A2"/>
    <mergeCell ref="C1:F1"/>
    <mergeCell ref="G1:H1"/>
    <mergeCell ref="C2:F2"/>
    <mergeCell ref="G2:H2"/>
    <mergeCell ref="A5:I5"/>
    <mergeCell ref="B50:G51"/>
    <mergeCell ref="A65:I65"/>
    <mergeCell ref="A63:I63"/>
    <mergeCell ref="B53:H55"/>
  </mergeCells>
  <pageMargins left="0.43" right="0.18" top="0.74803149606299213" bottom="0.74803149606299213" header="0.31496062992125984" footer="0.31496062992125984"/>
  <pageSetup paperSize="9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E560B-5A76-49D4-8A9E-42FEB3089E46}">
  <sheetPr>
    <tabColor theme="6" tint="0.39997558519241921"/>
    <pageSetUpPr fitToPage="1"/>
  </sheetPr>
  <dimension ref="A1:L66"/>
  <sheetViews>
    <sheetView view="pageBreakPreview" topLeftCell="A40" zoomScaleNormal="100" zoomScaleSheetLayoutView="100" workbookViewId="0">
      <selection activeCell="J11" sqref="J11"/>
    </sheetView>
  </sheetViews>
  <sheetFormatPr baseColWidth="10" defaultColWidth="11.42578125" defaultRowHeight="11.25" outlineLevelCol="1"/>
  <cols>
    <col min="1" max="1" width="12.140625" style="56" customWidth="1"/>
    <col min="2" max="2" width="58.85546875" style="21" customWidth="1"/>
    <col min="3" max="3" width="6.7109375" style="21" customWidth="1"/>
    <col min="4" max="4" width="7.85546875" style="21" hidden="1" customWidth="1"/>
    <col min="5" max="5" width="19" style="57" bestFit="1" customWidth="1"/>
    <col min="6" max="6" width="6.42578125" style="21" customWidth="1"/>
    <col min="7" max="7" width="10.140625" style="21" customWidth="1"/>
    <col min="8" max="8" width="19" style="58" customWidth="1" outlineLevel="1"/>
    <col min="9" max="9" width="15.7109375" style="58" customWidth="1"/>
    <col min="10" max="10" width="11.42578125" style="21"/>
    <col min="11" max="12" width="14.140625" style="21" bestFit="1" customWidth="1"/>
    <col min="13" max="16384" width="11.42578125" style="21"/>
  </cols>
  <sheetData>
    <row r="1" spans="1:9" s="17" customFormat="1" ht="57.75" thickBot="1">
      <c r="A1" s="385"/>
      <c r="B1" s="15" t="s">
        <v>0</v>
      </c>
      <c r="C1" s="387" t="s">
        <v>1</v>
      </c>
      <c r="D1" s="388"/>
      <c r="E1" s="388"/>
      <c r="F1" s="389"/>
      <c r="G1" s="390" t="s">
        <v>145</v>
      </c>
      <c r="H1" s="391"/>
      <c r="I1" s="16" t="s">
        <v>146</v>
      </c>
    </row>
    <row r="2" spans="1:9" s="17" customFormat="1" ht="29.25" customHeight="1" thickBot="1">
      <c r="A2" s="386"/>
      <c r="B2" s="18" t="s">
        <v>4</v>
      </c>
      <c r="C2" s="392" t="s">
        <v>147</v>
      </c>
      <c r="D2" s="393"/>
      <c r="E2" s="393"/>
      <c r="F2" s="394"/>
      <c r="G2" s="395" t="s">
        <v>148</v>
      </c>
      <c r="H2" s="396"/>
      <c r="I2" s="19" t="s">
        <v>7</v>
      </c>
    </row>
    <row r="3" spans="1:9">
      <c r="A3" s="20"/>
      <c r="E3" s="22"/>
      <c r="H3" s="23"/>
      <c r="I3" s="24"/>
    </row>
    <row r="4" spans="1:9" ht="12.75">
      <c r="A4" s="382" t="s">
        <v>8</v>
      </c>
      <c r="B4" s="383"/>
      <c r="C4" s="383"/>
      <c r="D4" s="383"/>
      <c r="E4" s="383"/>
      <c r="F4" s="383"/>
      <c r="G4" s="383"/>
      <c r="H4" s="383"/>
      <c r="I4" s="384"/>
    </row>
    <row r="5" spans="1:9">
      <c r="A5" s="372" t="s">
        <v>149</v>
      </c>
      <c r="B5" s="373"/>
      <c r="C5" s="373"/>
      <c r="D5" s="373"/>
      <c r="E5" s="373"/>
      <c r="F5" s="373"/>
      <c r="G5" s="373"/>
      <c r="H5" s="373"/>
      <c r="I5" s="374"/>
    </row>
    <row r="6" spans="1:9">
      <c r="A6" s="25"/>
      <c r="B6" s="85"/>
      <c r="C6" s="85"/>
      <c r="D6" s="85"/>
      <c r="E6" s="26"/>
      <c r="F6" s="85"/>
      <c r="G6" s="85"/>
      <c r="H6" s="85"/>
      <c r="I6" s="83"/>
    </row>
    <row r="7" spans="1:9">
      <c r="A7" s="25"/>
      <c r="B7" s="85"/>
      <c r="C7" s="85"/>
      <c r="D7" s="85"/>
      <c r="E7" s="26"/>
      <c r="F7" s="85"/>
      <c r="G7" s="85"/>
      <c r="H7" s="85"/>
      <c r="I7" s="83"/>
    </row>
    <row r="8" spans="1:9">
      <c r="A8" s="25"/>
      <c r="B8" s="85"/>
      <c r="C8" s="85"/>
      <c r="D8" s="85"/>
      <c r="E8" s="26"/>
      <c r="F8" s="85"/>
      <c r="G8" s="85"/>
      <c r="H8" s="85"/>
      <c r="I8" s="83"/>
    </row>
    <row r="9" spans="1:9">
      <c r="A9" s="25"/>
      <c r="B9" s="85"/>
      <c r="C9" s="85"/>
      <c r="D9" s="85"/>
      <c r="E9" s="26"/>
      <c r="F9" s="85"/>
      <c r="G9" s="85"/>
      <c r="H9" s="85"/>
      <c r="I9" s="83"/>
    </row>
    <row r="10" spans="1:9" s="30" customFormat="1" ht="12.75">
      <c r="A10" s="27"/>
      <c r="B10" s="86" t="s">
        <v>150</v>
      </c>
      <c r="C10" s="86"/>
      <c r="D10" s="87" t="s">
        <v>561</v>
      </c>
      <c r="E10" s="138" t="s">
        <v>845</v>
      </c>
      <c r="F10" s="87"/>
      <c r="G10" s="87"/>
      <c r="H10" s="88" t="s">
        <v>575</v>
      </c>
      <c r="I10" s="29"/>
    </row>
    <row r="11" spans="1:9" s="34" customFormat="1" ht="12.75">
      <c r="A11" s="31"/>
      <c r="B11" s="89"/>
      <c r="C11" s="86"/>
      <c r="D11" s="87"/>
      <c r="E11" s="32"/>
      <c r="F11" s="87"/>
      <c r="G11" s="87"/>
      <c r="H11" s="85"/>
      <c r="I11" s="33"/>
    </row>
    <row r="12" spans="1:9" ht="12.75">
      <c r="A12" s="35"/>
      <c r="B12" s="90"/>
      <c r="C12" s="91"/>
      <c r="D12" s="136"/>
      <c r="E12" s="36"/>
      <c r="F12" s="92"/>
      <c r="G12" s="92"/>
      <c r="H12" s="93"/>
      <c r="I12" s="24"/>
    </row>
    <row r="13" spans="1:9" s="38" customFormat="1" ht="13.5" thickBot="1">
      <c r="A13" s="37" t="s">
        <v>151</v>
      </c>
      <c r="B13" s="81" t="s">
        <v>152</v>
      </c>
      <c r="C13" s="94"/>
      <c r="D13" s="137">
        <v>28</v>
      </c>
      <c r="E13" s="223">
        <f>+E15+E19</f>
        <v>17555824210.360001</v>
      </c>
      <c r="F13" s="224"/>
      <c r="G13" s="224"/>
      <c r="H13" s="223">
        <f>+H15+H19</f>
        <v>6594514473.3600006</v>
      </c>
      <c r="I13" s="39"/>
    </row>
    <row r="14" spans="1:9" s="38" customFormat="1" ht="12.75">
      <c r="A14" s="37"/>
      <c r="B14" s="81"/>
      <c r="C14" s="94"/>
      <c r="D14" s="137"/>
      <c r="E14" s="225"/>
      <c r="F14" s="224"/>
      <c r="G14" s="224"/>
      <c r="H14" s="225"/>
      <c r="I14" s="39"/>
    </row>
    <row r="15" spans="1:9" s="38" customFormat="1" ht="12.75">
      <c r="A15" s="37" t="s">
        <v>153</v>
      </c>
      <c r="B15" s="81" t="s">
        <v>154</v>
      </c>
      <c r="C15" s="94"/>
      <c r="D15" s="137"/>
      <c r="E15" s="273">
        <f>+E16+E17</f>
        <v>13504511810</v>
      </c>
      <c r="F15" s="224"/>
      <c r="G15" s="224"/>
      <c r="H15" s="226">
        <f>+H16+H17</f>
        <v>3944255331</v>
      </c>
      <c r="I15" s="39"/>
    </row>
    <row r="16" spans="1:9" ht="12.75">
      <c r="A16" s="40" t="s">
        <v>155</v>
      </c>
      <c r="B16" s="82" t="s">
        <v>156</v>
      </c>
      <c r="C16" s="94"/>
      <c r="D16" s="136"/>
      <c r="E16" s="140">
        <f>+VLOOKUP(A16,'SEPTIEMBRE 2023'!$A$9:$H$299,6,0)</f>
        <v>13504511810</v>
      </c>
      <c r="F16" s="227"/>
      <c r="G16" s="227"/>
      <c r="H16" s="228">
        <f>+VLOOKUP(A16,'JUNIO 2023'!$A$7:$H$498,6,0)</f>
        <v>3944255331</v>
      </c>
      <c r="I16" s="24"/>
    </row>
    <row r="17" spans="1:9" ht="12.75">
      <c r="A17" s="41" t="s">
        <v>157</v>
      </c>
      <c r="B17" s="82" t="s">
        <v>158</v>
      </c>
      <c r="C17" s="94"/>
      <c r="D17" s="136"/>
      <c r="E17" s="140">
        <f>+VLOOKUP(A17,'SEPTIEMBRE 2023'!$A$9:$H$299,6,0)</f>
        <v>0</v>
      </c>
      <c r="F17" s="227"/>
      <c r="G17" s="227"/>
      <c r="H17" s="228">
        <f>+VLOOKUP(A17,'JUNIO 2023'!$A$7:$H$498,6,0)</f>
        <v>0</v>
      </c>
      <c r="I17" s="24"/>
    </row>
    <row r="18" spans="1:9" ht="12.75">
      <c r="A18" s="40"/>
      <c r="B18" s="82"/>
      <c r="C18" s="94"/>
      <c r="D18" s="136"/>
      <c r="E18" s="228"/>
      <c r="F18" s="227"/>
      <c r="G18" s="227"/>
      <c r="H18" s="228"/>
      <c r="I18" s="24"/>
    </row>
    <row r="19" spans="1:9" s="38" customFormat="1" ht="12.75">
      <c r="A19" s="37" t="s">
        <v>159</v>
      </c>
      <c r="B19" s="81" t="s">
        <v>160</v>
      </c>
      <c r="C19" s="94"/>
      <c r="D19" s="137"/>
      <c r="E19" s="273">
        <f>+E20+E21+E22+E23</f>
        <v>4051312400.3599997</v>
      </c>
      <c r="F19" s="224"/>
      <c r="G19" s="224"/>
      <c r="H19" s="226">
        <f>+H20+H21+H22+H23</f>
        <v>2650259142.3600001</v>
      </c>
      <c r="I19" s="39"/>
    </row>
    <row r="20" spans="1:9" ht="12.75">
      <c r="A20" s="40" t="s">
        <v>161</v>
      </c>
      <c r="B20" s="82" t="s">
        <v>162</v>
      </c>
      <c r="C20" s="94"/>
      <c r="D20" s="136"/>
      <c r="E20" s="140">
        <f>+VLOOKUP(A20,'SEPTIEMBRE 2023'!$A$9:$H$299,6,0)</f>
        <v>1329482708.0799999</v>
      </c>
      <c r="F20" s="227"/>
      <c r="G20" s="227"/>
      <c r="H20" s="228">
        <f>+VLOOKUP(A20,'JUNIO 2023'!$A$7:$H$498,6,0)</f>
        <v>1069532774.08</v>
      </c>
      <c r="I20" s="24"/>
    </row>
    <row r="21" spans="1:9" ht="12.75">
      <c r="A21" s="42" t="s">
        <v>163</v>
      </c>
      <c r="B21" s="90" t="s">
        <v>164</v>
      </c>
      <c r="C21" s="94"/>
      <c r="D21" s="136"/>
      <c r="E21" s="140">
        <f>+VLOOKUP(A21,'SEPTIEMBRE 2023'!$A$9:$H$299,6,0)</f>
        <v>3072814.28</v>
      </c>
      <c r="F21" s="227"/>
      <c r="G21" s="227"/>
      <c r="H21" s="228">
        <f>+VLOOKUP(A21,'JUNIO 2023'!$A$7:$H$498,6,0)</f>
        <v>3072266.28</v>
      </c>
      <c r="I21" s="24"/>
    </row>
    <row r="22" spans="1:9" ht="12.75">
      <c r="A22" s="42" t="s">
        <v>165</v>
      </c>
      <c r="B22" s="90" t="s">
        <v>166</v>
      </c>
      <c r="C22" s="94"/>
      <c r="D22" s="136"/>
      <c r="E22" s="140">
        <f>+VLOOKUP(A22,'SEPTIEMBRE 2023'!$A$9:$H$299,6,0)</f>
        <v>5924001</v>
      </c>
      <c r="F22" s="227"/>
      <c r="G22" s="227"/>
      <c r="H22" s="228">
        <f>+VLOOKUP(A22,'JUNIO 2023'!$A$7:$H$498,6,0)</f>
        <v>4269913</v>
      </c>
      <c r="I22" s="24"/>
    </row>
    <row r="23" spans="1:9" ht="12.75">
      <c r="A23" s="42" t="s">
        <v>567</v>
      </c>
      <c r="B23" s="90" t="s">
        <v>568</v>
      </c>
      <c r="C23" s="94"/>
      <c r="D23" s="136"/>
      <c r="E23" s="140">
        <f>+VLOOKUP(A23,'SEPTIEMBRE 2023'!$A$9:$H$299,6,0)</f>
        <v>2712832877</v>
      </c>
      <c r="F23" s="227"/>
      <c r="G23" s="227"/>
      <c r="H23" s="228">
        <f>+VLOOKUP(A23,'JUNIO 2023'!$A$7:$H$498,6,0)</f>
        <v>1573384189</v>
      </c>
      <c r="I23" s="24"/>
    </row>
    <row r="24" spans="1:9" ht="12.75">
      <c r="A24" s="42" t="s">
        <v>556</v>
      </c>
      <c r="B24" s="90" t="s">
        <v>558</v>
      </c>
      <c r="C24" s="94"/>
      <c r="D24" s="136"/>
      <c r="E24" s="140">
        <v>0</v>
      </c>
      <c r="F24" s="227"/>
      <c r="G24" s="227"/>
      <c r="H24" s="228">
        <v>0</v>
      </c>
      <c r="I24" s="24"/>
    </row>
    <row r="25" spans="1:9" ht="12.75">
      <c r="A25" s="42"/>
      <c r="B25" s="96"/>
      <c r="C25" s="94"/>
      <c r="D25" s="136"/>
      <c r="E25" s="274"/>
      <c r="F25" s="227"/>
      <c r="G25" s="227"/>
      <c r="H25" s="229"/>
      <c r="I25" s="24"/>
    </row>
    <row r="26" spans="1:9" s="38" customFormat="1" ht="13.5" thickBot="1">
      <c r="A26" s="37" t="s">
        <v>167</v>
      </c>
      <c r="B26" s="81" t="s">
        <v>168</v>
      </c>
      <c r="C26" s="94"/>
      <c r="D26" s="137">
        <v>29</v>
      </c>
      <c r="E26" s="230">
        <f>+E27+E36+E42</f>
        <v>19294680426.239998</v>
      </c>
      <c r="F26" s="224"/>
      <c r="G26" s="224"/>
      <c r="H26" s="230">
        <f>+H27+H36+H42</f>
        <v>11642500226.630001</v>
      </c>
      <c r="I26" s="39"/>
    </row>
    <row r="27" spans="1:9" s="38" customFormat="1" ht="12.75">
      <c r="A27" s="37" t="s">
        <v>169</v>
      </c>
      <c r="B27" s="81" t="s">
        <v>170</v>
      </c>
      <c r="C27" s="94"/>
      <c r="D27" s="137"/>
      <c r="E27" s="273">
        <f>SUM(E28:E34)</f>
        <v>16384079691</v>
      </c>
      <c r="F27" s="224"/>
      <c r="G27" s="224"/>
      <c r="H27" s="226">
        <f>SUM(H28:H34)</f>
        <v>10419091587.380001</v>
      </c>
      <c r="I27" s="39"/>
    </row>
    <row r="28" spans="1:9" ht="12.75">
      <c r="A28" s="40" t="s">
        <v>171</v>
      </c>
      <c r="B28" s="82" t="s">
        <v>172</v>
      </c>
      <c r="C28" s="94"/>
      <c r="D28" s="136"/>
      <c r="E28" s="140">
        <f>+VLOOKUP(A28,'SEPTIEMBRE 2023'!$A$9:$H$299,6,0)</f>
        <v>5525765742.0200005</v>
      </c>
      <c r="F28" s="224"/>
      <c r="G28" s="224"/>
      <c r="H28" s="228">
        <f>+VLOOKUP(A28,'JUNIO 2023'!$A$7:$H$498,6,0)</f>
        <v>3681073467.5700002</v>
      </c>
      <c r="I28" s="24"/>
    </row>
    <row r="29" spans="1:9" ht="12.75">
      <c r="A29" s="40" t="s">
        <v>173</v>
      </c>
      <c r="B29" s="82" t="s">
        <v>174</v>
      </c>
      <c r="C29" s="94"/>
      <c r="D29" s="136"/>
      <c r="E29" s="140">
        <f>+VLOOKUP(A29,'SEPTIEMBRE 2023'!$A$9:$H$299,6,0)</f>
        <v>1413964400</v>
      </c>
      <c r="F29" s="227"/>
      <c r="G29" s="227"/>
      <c r="H29" s="228">
        <f>+VLOOKUP(A29,'JUNIO 2023'!$A$7:$H$498,6,0)</f>
        <v>840717800</v>
      </c>
      <c r="I29" s="24"/>
    </row>
    <row r="30" spans="1:9" ht="12.75">
      <c r="A30" s="40" t="s">
        <v>175</v>
      </c>
      <c r="B30" s="82" t="s">
        <v>176</v>
      </c>
      <c r="C30" s="94"/>
      <c r="D30" s="136"/>
      <c r="E30" s="140">
        <f>+VLOOKUP(A30,'SEPTIEMBRE 2023'!$A$9:$H$299,6,0)</f>
        <v>303802400</v>
      </c>
      <c r="F30" s="227"/>
      <c r="G30" s="227"/>
      <c r="H30" s="228">
        <f>+VLOOKUP(A30,'JUNIO 2023'!$A$7:$H$498,6,0)</f>
        <v>176358600</v>
      </c>
      <c r="I30" s="24"/>
    </row>
    <row r="31" spans="1:9" ht="12.75">
      <c r="A31" s="40" t="s">
        <v>177</v>
      </c>
      <c r="B31" s="82" t="s">
        <v>178</v>
      </c>
      <c r="C31" s="94"/>
      <c r="D31" s="136"/>
      <c r="E31" s="140">
        <f>+VLOOKUP(A31,'SEPTIEMBRE 2023'!$A$9:$H$299,6,0)</f>
        <v>2010274491.8</v>
      </c>
      <c r="F31" s="224"/>
      <c r="G31" s="224"/>
      <c r="H31" s="228">
        <f>+VLOOKUP(A31,'JUNIO 2023'!$A$7:$H$498,6,0)</f>
        <v>1403410636.3499999</v>
      </c>
      <c r="I31" s="24"/>
    </row>
    <row r="32" spans="1:9" ht="12.75">
      <c r="A32" s="40" t="s">
        <v>179</v>
      </c>
      <c r="B32" s="82" t="s">
        <v>180</v>
      </c>
      <c r="C32" s="94"/>
      <c r="D32" s="136"/>
      <c r="E32" s="140">
        <f>+VLOOKUP(A32,'SEPTIEMBRE 2023'!$A$9:$H$299,6,0)</f>
        <v>15689510</v>
      </c>
      <c r="F32" s="227"/>
      <c r="G32" s="227"/>
      <c r="H32" s="228">
        <f>+VLOOKUP(A32,'JUNIO 2023'!$A$7:$H$498,6,0)</f>
        <v>10109216</v>
      </c>
      <c r="I32" s="24"/>
    </row>
    <row r="33" spans="1:12" ht="12.75">
      <c r="A33" s="40" t="s">
        <v>181</v>
      </c>
      <c r="B33" s="82" t="s">
        <v>182</v>
      </c>
      <c r="C33" s="94"/>
      <c r="D33" s="136"/>
      <c r="E33" s="140">
        <f>+VLOOKUP(A33,'SEPTIEMBRE 2023'!$A$9:$H$299,6,0)</f>
        <v>7067194147.1800003</v>
      </c>
      <c r="F33" s="227"/>
      <c r="G33" s="227"/>
      <c r="H33" s="228">
        <f>+VLOOKUP(A33,'JUNIO 2023'!$A$7:$H$498,6,0)</f>
        <v>4260032867.46</v>
      </c>
      <c r="I33" s="24"/>
    </row>
    <row r="34" spans="1:12" ht="12.75">
      <c r="A34" s="40" t="s">
        <v>183</v>
      </c>
      <c r="B34" s="82" t="s">
        <v>184</v>
      </c>
      <c r="C34" s="94"/>
      <c r="D34" s="136"/>
      <c r="E34" s="140">
        <f>+VLOOKUP(A34,'SEPTIEMBRE 2023'!$A$9:$H$299,6,0)</f>
        <v>47389000</v>
      </c>
      <c r="F34" s="227"/>
      <c r="G34" s="227"/>
      <c r="H34" s="228">
        <f>+VLOOKUP(A34,'JUNIO 2023'!$A$7:$H$498,6,0)</f>
        <v>47389000</v>
      </c>
      <c r="I34" s="24"/>
    </row>
    <row r="35" spans="1:12" ht="12.75">
      <c r="A35" s="40"/>
      <c r="B35" s="82"/>
      <c r="C35" s="94"/>
      <c r="D35" s="136"/>
      <c r="E35" s="274"/>
      <c r="F35" s="227"/>
      <c r="G35" s="227"/>
      <c r="H35" s="231"/>
      <c r="I35" s="24"/>
    </row>
    <row r="36" spans="1:12" s="38" customFormat="1" ht="25.5">
      <c r="A36" s="40" t="s">
        <v>185</v>
      </c>
      <c r="B36" s="81" t="s">
        <v>186</v>
      </c>
      <c r="C36" s="94"/>
      <c r="D36" s="137"/>
      <c r="E36" s="275">
        <f>SUM(E37:E40)</f>
        <v>2893626325.2399998</v>
      </c>
      <c r="F36" s="224"/>
      <c r="G36" s="224"/>
      <c r="H36" s="232">
        <f>SUM(H37:H40)</f>
        <v>1207370583.25</v>
      </c>
      <c r="I36" s="39"/>
    </row>
    <row r="37" spans="1:12" ht="12.75">
      <c r="A37" s="40" t="s">
        <v>557</v>
      </c>
      <c r="B37" s="82" t="s">
        <v>187</v>
      </c>
      <c r="C37" s="94"/>
      <c r="D37" s="137"/>
      <c r="E37" s="140">
        <v>0</v>
      </c>
      <c r="F37" s="224"/>
      <c r="G37" s="224"/>
      <c r="H37" s="228">
        <v>0</v>
      </c>
      <c r="I37" s="39"/>
    </row>
    <row r="38" spans="1:12" ht="12.75">
      <c r="A38" s="40" t="s">
        <v>188</v>
      </c>
      <c r="B38" s="82" t="s">
        <v>189</v>
      </c>
      <c r="C38" s="94"/>
      <c r="D38" s="136"/>
      <c r="E38" s="140">
        <f>+VLOOKUP(A38,'SEPTIEMBRE 2023'!$A$9:$H$299,6,0)</f>
        <v>233576526.24000001</v>
      </c>
      <c r="F38" s="227"/>
      <c r="G38" s="227"/>
      <c r="H38" s="228">
        <f>+VLOOKUP(A38,'JUNIO 2023'!$A$7:$H$498,6,0)</f>
        <v>155717681.25</v>
      </c>
      <c r="I38" s="24"/>
    </row>
    <row r="39" spans="1:12" ht="12.75">
      <c r="A39" s="40" t="s">
        <v>190</v>
      </c>
      <c r="B39" s="82" t="s">
        <v>191</v>
      </c>
      <c r="C39" s="94"/>
      <c r="D39" s="136"/>
      <c r="E39" s="140">
        <v>0</v>
      </c>
      <c r="F39" s="224"/>
      <c r="G39" s="224"/>
      <c r="H39" s="228">
        <v>0</v>
      </c>
      <c r="I39" s="24"/>
    </row>
    <row r="40" spans="1:12" ht="12.75">
      <c r="A40" s="40" t="s">
        <v>192</v>
      </c>
      <c r="B40" s="82" t="s">
        <v>193</v>
      </c>
      <c r="C40" s="94"/>
      <c r="D40" s="136"/>
      <c r="E40" s="140">
        <f>+VLOOKUP(A40,'SEPTIEMBRE 2023'!$A$9:$H$299,6,0)</f>
        <v>2660049799</v>
      </c>
      <c r="F40" s="227"/>
      <c r="G40" s="227"/>
      <c r="H40" s="228">
        <f>+VLOOKUP(A40,'JUNIO 2023'!$A$7:$H$498,6,0)</f>
        <v>1051652902</v>
      </c>
      <c r="I40" s="24"/>
    </row>
    <row r="41" spans="1:12" s="38" customFormat="1" ht="12.75">
      <c r="A41" s="40" t="s">
        <v>194</v>
      </c>
      <c r="B41" s="82"/>
      <c r="C41" s="94"/>
      <c r="D41" s="136"/>
      <c r="E41" s="274"/>
      <c r="F41" s="227"/>
      <c r="G41" s="227"/>
      <c r="H41" s="231"/>
      <c r="I41" s="24"/>
    </row>
    <row r="42" spans="1:12" ht="13.5" thickBot="1">
      <c r="A42" s="40" t="s">
        <v>195</v>
      </c>
      <c r="B42" s="81" t="s">
        <v>196</v>
      </c>
      <c r="C42" s="94"/>
      <c r="D42" s="137"/>
      <c r="E42" s="230">
        <f>+E43+E44+E45</f>
        <v>16974410</v>
      </c>
      <c r="F42" s="224"/>
      <c r="G42" s="224"/>
      <c r="H42" s="230">
        <f>+H43+H44+H45</f>
        <v>16038056</v>
      </c>
      <c r="I42" s="39"/>
    </row>
    <row r="43" spans="1:12" ht="12.75">
      <c r="A43" s="40" t="s">
        <v>195</v>
      </c>
      <c r="B43" s="82" t="s">
        <v>162</v>
      </c>
      <c r="C43" s="94"/>
      <c r="D43" s="136"/>
      <c r="E43" s="140">
        <f>+VLOOKUP(A43,'SEPTIEMBRE 2023'!$A$9:$H$299,6,0)</f>
        <v>15897056</v>
      </c>
      <c r="F43" s="227"/>
      <c r="G43" s="227"/>
      <c r="H43" s="228">
        <f>+VLOOKUP(A43,'JUNIO 2023'!$A$7:$H$498,6,0)</f>
        <v>15897056</v>
      </c>
      <c r="I43" s="24"/>
      <c r="K43" s="67"/>
    </row>
    <row r="44" spans="1:12" ht="12.75">
      <c r="A44" s="40" t="s">
        <v>197</v>
      </c>
      <c r="B44" s="82" t="s">
        <v>198</v>
      </c>
      <c r="C44" s="94"/>
      <c r="D44" s="136"/>
      <c r="E44" s="140">
        <f>+VLOOKUP(A44,'SEPTIEMBRE 2023'!$A$9:$H$299,6,0)</f>
        <v>178</v>
      </c>
      <c r="F44" s="227"/>
      <c r="G44" s="227"/>
      <c r="H44" s="228">
        <v>0</v>
      </c>
      <c r="I44" s="24"/>
    </row>
    <row r="45" spans="1:12" ht="12.75">
      <c r="A45" s="40" t="s">
        <v>199</v>
      </c>
      <c r="B45" s="82" t="s">
        <v>200</v>
      </c>
      <c r="C45" s="94"/>
      <c r="D45" s="136"/>
      <c r="E45" s="140">
        <f>+VLOOKUP(A45,'SEPTIEMBRE 2023'!$A$9:$H$299,6,0)</f>
        <v>1077176</v>
      </c>
      <c r="F45" s="227"/>
      <c r="G45" s="227"/>
      <c r="H45" s="228">
        <f>+VLOOKUP(A45,'JUNIO 2023'!$A$7:$H$498,6,0)</f>
        <v>141000</v>
      </c>
      <c r="I45" s="24"/>
    </row>
    <row r="46" spans="1:12" ht="12.75">
      <c r="A46" s="40"/>
      <c r="B46" s="82"/>
      <c r="C46" s="94"/>
      <c r="D46" s="136"/>
      <c r="E46" s="228"/>
      <c r="F46" s="227"/>
      <c r="G46" s="227"/>
      <c r="H46" s="228">
        <v>0</v>
      </c>
      <c r="I46" s="24"/>
    </row>
    <row r="47" spans="1:12" ht="17.25" customHeight="1" thickBot="1">
      <c r="A47" s="43"/>
      <c r="B47" s="82" t="s">
        <v>201</v>
      </c>
      <c r="C47" s="91"/>
      <c r="D47" s="136"/>
      <c r="E47" s="233">
        <f>+E13-E26</f>
        <v>-1738856215.8799973</v>
      </c>
      <c r="F47" s="227"/>
      <c r="G47" s="227"/>
      <c r="H47" s="233">
        <f>+H13-H26</f>
        <v>-5047985753.2700005</v>
      </c>
      <c r="I47" s="24"/>
      <c r="L47" s="67"/>
    </row>
    <row r="48" spans="1:12" ht="15.75" thickTop="1">
      <c r="A48" s="43"/>
      <c r="B48" s="97"/>
      <c r="C48" s="91"/>
      <c r="E48" s="44"/>
      <c r="F48" s="95"/>
      <c r="G48" s="95"/>
      <c r="H48" s="45"/>
      <c r="I48" s="24"/>
    </row>
    <row r="49" spans="1:9" ht="30" customHeight="1">
      <c r="A49" s="43"/>
      <c r="B49" s="97"/>
      <c r="C49" s="91"/>
      <c r="E49" s="44"/>
      <c r="F49" s="98"/>
      <c r="G49" s="98"/>
      <c r="H49" s="98"/>
      <c r="I49" s="46"/>
    </row>
    <row r="50" spans="1:9" ht="15">
      <c r="A50" s="43"/>
      <c r="B50" s="375"/>
      <c r="C50" s="375"/>
      <c r="D50" s="375"/>
      <c r="E50" s="375"/>
      <c r="F50" s="375"/>
      <c r="G50" s="375"/>
      <c r="H50" s="99"/>
      <c r="I50" s="46"/>
    </row>
    <row r="51" spans="1:9" ht="15">
      <c r="A51" s="43"/>
      <c r="B51" s="375"/>
      <c r="C51" s="375"/>
      <c r="D51" s="375"/>
      <c r="E51" s="375"/>
      <c r="F51" s="375"/>
      <c r="G51" s="375"/>
      <c r="H51" s="99"/>
      <c r="I51" s="46"/>
    </row>
    <row r="52" spans="1:9" ht="15">
      <c r="A52" s="43"/>
      <c r="B52" s="99"/>
      <c r="C52" s="99"/>
      <c r="D52" s="99"/>
      <c r="E52" s="102"/>
      <c r="F52" s="99"/>
      <c r="G52" s="99"/>
      <c r="H52" s="99"/>
      <c r="I52" s="46"/>
    </row>
    <row r="53" spans="1:9" ht="15" customHeight="1">
      <c r="A53" s="43"/>
      <c r="B53" s="381" t="s">
        <v>863</v>
      </c>
      <c r="C53" s="381"/>
      <c r="D53" s="381"/>
      <c r="E53" s="381"/>
      <c r="F53" s="381"/>
      <c r="G53" s="381"/>
      <c r="H53" s="381"/>
      <c r="I53" s="47"/>
    </row>
    <row r="54" spans="1:9" ht="15">
      <c r="A54" s="43"/>
      <c r="B54" s="381"/>
      <c r="C54" s="381"/>
      <c r="D54" s="381"/>
      <c r="E54" s="381"/>
      <c r="F54" s="381"/>
      <c r="G54" s="381"/>
      <c r="H54" s="381"/>
      <c r="I54" s="46"/>
    </row>
    <row r="55" spans="1:9" ht="15">
      <c r="A55" s="43"/>
      <c r="B55" s="381"/>
      <c r="C55" s="381"/>
      <c r="D55" s="381"/>
      <c r="E55" s="381"/>
      <c r="F55" s="381"/>
      <c r="G55" s="381"/>
      <c r="H55" s="381"/>
      <c r="I55" s="46"/>
    </row>
    <row r="56" spans="1:9" ht="15">
      <c r="A56" s="43"/>
      <c r="B56" s="48"/>
      <c r="C56" s="91"/>
      <c r="D56" s="98"/>
      <c r="E56" s="44"/>
      <c r="F56" s="98"/>
      <c r="G56" s="98"/>
      <c r="H56" s="49"/>
      <c r="I56" s="46"/>
    </row>
    <row r="57" spans="1:9" ht="15">
      <c r="A57" s="43"/>
      <c r="B57" s="48"/>
      <c r="C57" s="91"/>
      <c r="D57" s="98"/>
      <c r="E57" s="44"/>
      <c r="F57" s="98"/>
      <c r="G57" s="98"/>
      <c r="H57" s="49"/>
      <c r="I57" s="46"/>
    </row>
    <row r="58" spans="1:9" ht="15">
      <c r="A58" s="43"/>
      <c r="B58" s="96"/>
      <c r="C58" s="91"/>
      <c r="E58" s="28"/>
      <c r="F58" s="95"/>
      <c r="G58" s="95"/>
      <c r="H58" s="50"/>
      <c r="I58" s="51"/>
    </row>
    <row r="59" spans="1:9" ht="15">
      <c r="A59" s="43"/>
      <c r="B59" s="200" t="s">
        <v>886</v>
      </c>
      <c r="C59" s="91"/>
      <c r="D59" s="100"/>
      <c r="E59" s="28" t="s">
        <v>141</v>
      </c>
      <c r="H59" s="21"/>
      <c r="I59" s="52"/>
    </row>
    <row r="60" spans="1:9" ht="15">
      <c r="A60" s="43"/>
      <c r="B60" s="200" t="s">
        <v>885</v>
      </c>
      <c r="C60" s="91"/>
      <c r="D60" s="100"/>
      <c r="E60" s="28" t="s">
        <v>142</v>
      </c>
      <c r="H60" s="21"/>
      <c r="I60" s="52"/>
    </row>
    <row r="61" spans="1:9" ht="15">
      <c r="A61" s="43"/>
      <c r="B61" s="101"/>
      <c r="C61" s="91"/>
      <c r="D61" s="93"/>
      <c r="E61" s="28" t="s">
        <v>143</v>
      </c>
      <c r="H61" s="21"/>
      <c r="I61" s="52"/>
    </row>
    <row r="62" spans="1:9" ht="12.75">
      <c r="A62" s="20"/>
      <c r="B62" s="101"/>
      <c r="C62" s="91"/>
      <c r="E62" s="21"/>
      <c r="H62" s="21"/>
      <c r="I62" s="51"/>
    </row>
    <row r="63" spans="1:9" ht="40.5" customHeight="1">
      <c r="A63" s="379"/>
      <c r="B63" s="379"/>
      <c r="C63" s="379"/>
      <c r="D63" s="379"/>
      <c r="E63" s="379"/>
      <c r="F63" s="379"/>
      <c r="G63" s="379"/>
      <c r="H63" s="379"/>
      <c r="I63" s="380"/>
    </row>
    <row r="64" spans="1:9" ht="13.5" thickBot="1">
      <c r="A64" s="20"/>
      <c r="B64" s="101"/>
      <c r="C64" s="91"/>
      <c r="D64" s="93"/>
      <c r="E64" s="36"/>
      <c r="F64" s="93"/>
      <c r="G64" s="93"/>
      <c r="H64" s="53"/>
      <c r="I64" s="51"/>
    </row>
    <row r="65" spans="1:9" ht="15.75" customHeight="1" thickBot="1">
      <c r="A65" s="376" t="s">
        <v>202</v>
      </c>
      <c r="B65" s="377"/>
      <c r="C65" s="377"/>
      <c r="D65" s="377"/>
      <c r="E65" s="377"/>
      <c r="F65" s="377"/>
      <c r="G65" s="377"/>
      <c r="H65" s="377"/>
      <c r="I65" s="378"/>
    </row>
    <row r="66" spans="1:9">
      <c r="B66" s="34"/>
      <c r="C66" s="34"/>
      <c r="D66" s="34"/>
      <c r="E66" s="54"/>
      <c r="F66" s="34"/>
      <c r="G66" s="34"/>
      <c r="H66" s="55"/>
      <c r="I66" s="55"/>
    </row>
  </sheetData>
  <mergeCells count="11">
    <mergeCell ref="A5:I5"/>
    <mergeCell ref="B50:G51"/>
    <mergeCell ref="B53:H55"/>
    <mergeCell ref="A63:I63"/>
    <mergeCell ref="A65:I65"/>
    <mergeCell ref="A4:I4"/>
    <mergeCell ref="A1:A2"/>
    <mergeCell ref="C1:F1"/>
    <mergeCell ref="G1:H1"/>
    <mergeCell ref="C2:F2"/>
    <mergeCell ref="G2:H2"/>
  </mergeCells>
  <pageMargins left="0.43" right="0.18" top="0.74803149606299213" bottom="0.74803149606299213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1E69E-93DC-4CEF-AC4B-5048D3F8E2CD}">
  <dimension ref="A2:H303"/>
  <sheetViews>
    <sheetView zoomScale="92" workbookViewId="0">
      <selection activeCell="J18" sqref="J18"/>
    </sheetView>
  </sheetViews>
  <sheetFormatPr baseColWidth="10" defaultRowHeight="15"/>
  <cols>
    <col min="1" max="1" width="13.140625" customWidth="1"/>
    <col min="2" max="2" width="45.7109375" bestFit="1" customWidth="1"/>
    <col min="3" max="3" width="22.85546875" bestFit="1" customWidth="1"/>
    <col min="4" max="4" width="24.140625" bestFit="1" customWidth="1"/>
    <col min="5" max="5" width="25" bestFit="1" customWidth="1"/>
    <col min="6" max="6" width="23.28515625" bestFit="1" customWidth="1"/>
    <col min="7" max="7" width="19.7109375" bestFit="1" customWidth="1"/>
    <col min="8" max="8" width="23.28515625" bestFit="1" customWidth="1"/>
  </cols>
  <sheetData>
    <row r="2" spans="1:8" ht="30">
      <c r="A2" s="301" t="s">
        <v>864</v>
      </c>
      <c r="B2" s="301" t="s">
        <v>865</v>
      </c>
    </row>
    <row r="3" spans="1:8">
      <c r="A3" s="302" t="s">
        <v>866</v>
      </c>
      <c r="B3" s="302" t="s">
        <v>867</v>
      </c>
    </row>
    <row r="4" spans="1:8" ht="30">
      <c r="A4" s="302" t="s">
        <v>868</v>
      </c>
      <c r="B4" s="302" t="s">
        <v>869</v>
      </c>
    </row>
    <row r="5" spans="1:8">
      <c r="A5" s="302" t="s">
        <v>870</v>
      </c>
      <c r="B5" s="302" t="s">
        <v>871</v>
      </c>
    </row>
    <row r="6" spans="1:8" ht="45">
      <c r="A6" s="302" t="s">
        <v>207</v>
      </c>
      <c r="B6" s="302" t="s">
        <v>872</v>
      </c>
    </row>
    <row r="7" spans="1:8" ht="30">
      <c r="A7" s="302" t="s">
        <v>208</v>
      </c>
      <c r="B7" s="302" t="s">
        <v>873</v>
      </c>
    </row>
    <row r="8" spans="1:8" ht="15.75" thickBot="1">
      <c r="A8" s="302"/>
      <c r="B8" s="302"/>
    </row>
    <row r="9" spans="1:8" ht="15.75" thickBot="1">
      <c r="A9" s="282" t="s">
        <v>209</v>
      </c>
      <c r="B9" s="283" t="s">
        <v>205</v>
      </c>
      <c r="C9" s="284" t="s">
        <v>210</v>
      </c>
      <c r="D9" s="284" t="s">
        <v>211</v>
      </c>
      <c r="E9" s="284" t="s">
        <v>212</v>
      </c>
      <c r="F9" s="284" t="s">
        <v>213</v>
      </c>
      <c r="G9" s="284" t="s">
        <v>214</v>
      </c>
      <c r="H9" s="320" t="s">
        <v>215</v>
      </c>
    </row>
    <row r="10" spans="1:8">
      <c r="A10" s="321" t="s">
        <v>216</v>
      </c>
      <c r="B10" s="322" t="s">
        <v>217</v>
      </c>
      <c r="C10" s="323">
        <v>21127982367.82</v>
      </c>
      <c r="D10" s="323">
        <v>20532885495.799999</v>
      </c>
      <c r="E10" s="323">
        <v>20018728019.009998</v>
      </c>
      <c r="F10" s="323">
        <v>21642139844.610001</v>
      </c>
      <c r="G10" s="339">
        <v>12161969613.84</v>
      </c>
      <c r="H10" s="340">
        <v>9480170230.7700005</v>
      </c>
    </row>
    <row r="11" spans="1:8">
      <c r="A11" s="324" t="s">
        <v>15</v>
      </c>
      <c r="B11" s="310" t="s">
        <v>16</v>
      </c>
      <c r="C11" s="311">
        <v>808083329.51999998</v>
      </c>
      <c r="D11" s="311">
        <v>6174526215.7799997</v>
      </c>
      <c r="E11" s="311">
        <v>5126508524</v>
      </c>
      <c r="F11" s="311">
        <v>1856101021.3</v>
      </c>
      <c r="G11" s="341">
        <v>1856101021.3</v>
      </c>
      <c r="H11" s="342">
        <v>0</v>
      </c>
    </row>
    <row r="12" spans="1:8">
      <c r="A12" s="325" t="s">
        <v>19</v>
      </c>
      <c r="B12" s="312" t="s">
        <v>20</v>
      </c>
      <c r="C12" s="313">
        <v>12000000</v>
      </c>
      <c r="D12" s="313">
        <v>0</v>
      </c>
      <c r="E12" s="313">
        <v>0</v>
      </c>
      <c r="F12" s="313">
        <v>12000000</v>
      </c>
      <c r="G12" s="343">
        <v>12000000</v>
      </c>
      <c r="H12" s="344">
        <v>0</v>
      </c>
    </row>
    <row r="13" spans="1:8" s="305" customFormat="1">
      <c r="A13" s="326" t="s">
        <v>218</v>
      </c>
      <c r="B13" s="314" t="s">
        <v>219</v>
      </c>
      <c r="C13" s="315">
        <v>12000000</v>
      </c>
      <c r="D13" s="315">
        <v>0</v>
      </c>
      <c r="E13" s="315">
        <v>0</v>
      </c>
      <c r="F13" s="315">
        <v>12000000</v>
      </c>
      <c r="G13" s="345">
        <v>12000000</v>
      </c>
      <c r="H13" s="346">
        <v>0</v>
      </c>
    </row>
    <row r="14" spans="1:8">
      <c r="A14" s="325" t="s">
        <v>23</v>
      </c>
      <c r="B14" s="312" t="s">
        <v>24</v>
      </c>
      <c r="C14" s="313">
        <v>796083329.51999998</v>
      </c>
      <c r="D14" s="313">
        <v>6174526215.7799997</v>
      </c>
      <c r="E14" s="313">
        <v>5126508524</v>
      </c>
      <c r="F14" s="313">
        <v>1844101021.3</v>
      </c>
      <c r="G14" s="343">
        <v>1844101021.3</v>
      </c>
      <c r="H14" s="344">
        <v>0</v>
      </c>
    </row>
    <row r="15" spans="1:8" s="305" customFormat="1">
      <c r="A15" s="326" t="s">
        <v>221</v>
      </c>
      <c r="B15" s="314" t="s">
        <v>220</v>
      </c>
      <c r="C15" s="315">
        <v>796083329.51999998</v>
      </c>
      <c r="D15" s="315">
        <v>6174526215.7799997</v>
      </c>
      <c r="E15" s="315">
        <v>5126508524</v>
      </c>
      <c r="F15" s="315">
        <v>1844101021.3</v>
      </c>
      <c r="G15" s="345">
        <v>1844101021.3</v>
      </c>
      <c r="H15" s="346">
        <v>0</v>
      </c>
    </row>
    <row r="16" spans="1:8">
      <c r="A16" s="324" t="s">
        <v>27</v>
      </c>
      <c r="B16" s="310" t="s">
        <v>222</v>
      </c>
      <c r="C16" s="311">
        <v>3191121338.29</v>
      </c>
      <c r="D16" s="311">
        <v>9927441248.7800007</v>
      </c>
      <c r="E16" s="311">
        <v>8587004302.2799997</v>
      </c>
      <c r="F16" s="311">
        <v>4531558284.79</v>
      </c>
      <c r="G16" s="341">
        <v>2438771258.7600002</v>
      </c>
      <c r="H16" s="342">
        <v>2092787026.03</v>
      </c>
    </row>
    <row r="17" spans="1:8" ht="30">
      <c r="A17" s="325" t="s">
        <v>31</v>
      </c>
      <c r="B17" s="312" t="s">
        <v>32</v>
      </c>
      <c r="C17" s="313">
        <v>4993140943.1000004</v>
      </c>
      <c r="D17" s="313">
        <v>9841948333</v>
      </c>
      <c r="E17" s="313">
        <v>8509699193.5</v>
      </c>
      <c r="F17" s="313">
        <v>6325390082.6000004</v>
      </c>
      <c r="G17" s="343">
        <v>2408031024.7600002</v>
      </c>
      <c r="H17" s="344">
        <v>3917359057.8400002</v>
      </c>
    </row>
    <row r="18" spans="1:8" s="305" customFormat="1">
      <c r="A18" s="326" t="s">
        <v>223</v>
      </c>
      <c r="B18" s="314" t="s">
        <v>224</v>
      </c>
      <c r="C18" s="315">
        <v>4993140943.1000004</v>
      </c>
      <c r="D18" s="315">
        <v>9841948333</v>
      </c>
      <c r="E18" s="315">
        <v>8509699193.5</v>
      </c>
      <c r="F18" s="315">
        <v>6325390082.6000004</v>
      </c>
      <c r="G18" s="345">
        <v>2408031024.7600002</v>
      </c>
      <c r="H18" s="346">
        <v>3917359057.8400002</v>
      </c>
    </row>
    <row r="19" spans="1:8" s="305" customFormat="1">
      <c r="A19" s="326" t="s">
        <v>834</v>
      </c>
      <c r="B19" s="314" t="s">
        <v>840</v>
      </c>
      <c r="C19" s="315">
        <v>0</v>
      </c>
      <c r="D19" s="315">
        <v>0</v>
      </c>
      <c r="E19" s="315">
        <v>0</v>
      </c>
      <c r="F19" s="315">
        <v>0</v>
      </c>
      <c r="G19" s="316">
        <v>0</v>
      </c>
      <c r="H19" s="327">
        <v>0</v>
      </c>
    </row>
    <row r="20" spans="1:8">
      <c r="A20" s="325" t="s">
        <v>35</v>
      </c>
      <c r="B20" s="312" t="s">
        <v>36</v>
      </c>
      <c r="C20" s="313">
        <v>55210374.520000003</v>
      </c>
      <c r="D20" s="313">
        <v>83838827.780000001</v>
      </c>
      <c r="E20" s="313">
        <v>77305108.780000001</v>
      </c>
      <c r="F20" s="313">
        <v>61744093.520000003</v>
      </c>
      <c r="G20" s="343">
        <v>30740234</v>
      </c>
      <c r="H20" s="344">
        <v>31003859.52</v>
      </c>
    </row>
    <row r="21" spans="1:8" s="305" customFormat="1" ht="30">
      <c r="A21" s="326" t="s">
        <v>225</v>
      </c>
      <c r="B21" s="314" t="s">
        <v>226</v>
      </c>
      <c r="C21" s="315">
        <v>0</v>
      </c>
      <c r="D21" s="315">
        <v>0</v>
      </c>
      <c r="E21" s="315">
        <v>0</v>
      </c>
      <c r="F21" s="315">
        <v>0</v>
      </c>
      <c r="G21" s="316">
        <v>0</v>
      </c>
      <c r="H21" s="327">
        <v>0</v>
      </c>
    </row>
    <row r="22" spans="1:8" s="305" customFormat="1">
      <c r="A22" s="326" t="s">
        <v>227</v>
      </c>
      <c r="B22" s="314" t="s">
        <v>228</v>
      </c>
      <c r="C22" s="315">
        <v>55210374.520000003</v>
      </c>
      <c r="D22" s="315">
        <v>75415400</v>
      </c>
      <c r="E22" s="315">
        <v>68881681</v>
      </c>
      <c r="F22" s="315">
        <v>61744093.520000003</v>
      </c>
      <c r="G22" s="345">
        <v>30740234</v>
      </c>
      <c r="H22" s="346">
        <v>31003859.52</v>
      </c>
    </row>
    <row r="23" spans="1:8" s="305" customFormat="1">
      <c r="A23" s="326" t="s">
        <v>874</v>
      </c>
      <c r="B23" s="314" t="s">
        <v>875</v>
      </c>
      <c r="C23" s="315">
        <v>0</v>
      </c>
      <c r="D23" s="315">
        <v>8423427.7799999993</v>
      </c>
      <c r="E23" s="315">
        <v>8423427.7799999993</v>
      </c>
      <c r="F23" s="315">
        <v>0</v>
      </c>
      <c r="G23" s="345">
        <v>0</v>
      </c>
      <c r="H23" s="346">
        <v>0</v>
      </c>
    </row>
    <row r="24" spans="1:8" s="305" customFormat="1">
      <c r="A24" s="326" t="s">
        <v>229</v>
      </c>
      <c r="B24" s="314" t="s">
        <v>230</v>
      </c>
      <c r="C24" s="315">
        <v>0</v>
      </c>
      <c r="D24" s="315">
        <v>0</v>
      </c>
      <c r="E24" s="315">
        <v>0</v>
      </c>
      <c r="F24" s="315">
        <v>0</v>
      </c>
      <c r="G24" s="316"/>
      <c r="H24" s="327"/>
    </row>
    <row r="25" spans="1:8" ht="30">
      <c r="A25" s="325" t="s">
        <v>39</v>
      </c>
      <c r="B25" s="312" t="s">
        <v>40</v>
      </c>
      <c r="C25" s="313">
        <v>-1857229979.3299999</v>
      </c>
      <c r="D25" s="313">
        <v>1654088</v>
      </c>
      <c r="E25" s="313">
        <v>0</v>
      </c>
      <c r="F25" s="313">
        <v>-1855575891.3299999</v>
      </c>
      <c r="G25" s="343">
        <v>0</v>
      </c>
      <c r="H25" s="344">
        <v>-1855575891.3299999</v>
      </c>
    </row>
    <row r="26" spans="1:8" s="305" customFormat="1">
      <c r="A26" s="326" t="s">
        <v>231</v>
      </c>
      <c r="B26" s="314" t="s">
        <v>232</v>
      </c>
      <c r="C26" s="315">
        <v>-1857229979.3299999</v>
      </c>
      <c r="D26" s="315">
        <v>1654088</v>
      </c>
      <c r="E26" s="315">
        <v>0</v>
      </c>
      <c r="F26" s="315">
        <v>-1855575891.3299999</v>
      </c>
      <c r="G26" s="345">
        <v>0</v>
      </c>
      <c r="H26" s="346">
        <v>-1855575891.3299999</v>
      </c>
    </row>
    <row r="27" spans="1:8">
      <c r="A27" s="324" t="s">
        <v>233</v>
      </c>
      <c r="B27" s="310" t="s">
        <v>43</v>
      </c>
      <c r="C27" s="311">
        <v>0</v>
      </c>
      <c r="D27" s="311">
        <v>0</v>
      </c>
      <c r="E27" s="311">
        <v>0</v>
      </c>
      <c r="F27" s="311">
        <v>0</v>
      </c>
      <c r="G27" s="311">
        <v>0</v>
      </c>
      <c r="H27" s="328">
        <v>0</v>
      </c>
    </row>
    <row r="28" spans="1:8">
      <c r="A28" s="325" t="s">
        <v>46</v>
      </c>
      <c r="B28" s="312" t="s">
        <v>47</v>
      </c>
      <c r="C28" s="313">
        <v>0</v>
      </c>
      <c r="D28" s="313">
        <v>0</v>
      </c>
      <c r="E28" s="313">
        <v>0</v>
      </c>
      <c r="F28" s="313">
        <v>0</v>
      </c>
      <c r="G28" s="313">
        <v>0</v>
      </c>
      <c r="H28" s="329">
        <v>0</v>
      </c>
    </row>
    <row r="29" spans="1:8" s="305" customFormat="1">
      <c r="A29" s="326" t="s">
        <v>234</v>
      </c>
      <c r="B29" s="314" t="s">
        <v>235</v>
      </c>
      <c r="C29" s="315">
        <v>0</v>
      </c>
      <c r="D29" s="315">
        <v>0</v>
      </c>
      <c r="E29" s="315">
        <v>0</v>
      </c>
      <c r="F29" s="315">
        <v>0</v>
      </c>
      <c r="G29" s="315">
        <v>0</v>
      </c>
      <c r="H29" s="330">
        <v>0</v>
      </c>
    </row>
    <row r="30" spans="1:8" s="305" customFormat="1">
      <c r="A30" s="326" t="s">
        <v>236</v>
      </c>
      <c r="B30" s="314" t="s">
        <v>237</v>
      </c>
      <c r="C30" s="315">
        <v>0</v>
      </c>
      <c r="D30" s="315">
        <v>0</v>
      </c>
      <c r="E30" s="315">
        <v>0</v>
      </c>
      <c r="F30" s="315">
        <v>0</v>
      </c>
      <c r="G30" s="315">
        <v>0</v>
      </c>
      <c r="H30" s="330">
        <v>0</v>
      </c>
    </row>
    <row r="31" spans="1:8" s="305" customFormat="1">
      <c r="A31" s="326" t="s">
        <v>238</v>
      </c>
      <c r="B31" s="314" t="s">
        <v>239</v>
      </c>
      <c r="C31" s="315">
        <v>0</v>
      </c>
      <c r="D31" s="315">
        <v>0</v>
      </c>
      <c r="E31" s="315">
        <v>0</v>
      </c>
      <c r="F31" s="315">
        <v>0</v>
      </c>
      <c r="G31" s="315">
        <v>0</v>
      </c>
      <c r="H31" s="330">
        <v>0</v>
      </c>
    </row>
    <row r="32" spans="1:8">
      <c r="A32" s="324" t="s">
        <v>72</v>
      </c>
      <c r="B32" s="310" t="s">
        <v>73</v>
      </c>
      <c r="C32" s="311">
        <v>7465242049.7299995</v>
      </c>
      <c r="D32" s="311">
        <v>25952948.239999998</v>
      </c>
      <c r="E32" s="311">
        <v>103811793.23</v>
      </c>
      <c r="F32" s="311">
        <v>7387383204.7399998</v>
      </c>
      <c r="G32" s="341">
        <v>0</v>
      </c>
      <c r="H32" s="328">
        <v>7387383204.7399998</v>
      </c>
    </row>
    <row r="33" spans="1:8">
      <c r="A33" s="325" t="s">
        <v>74</v>
      </c>
      <c r="B33" s="312" t="s">
        <v>75</v>
      </c>
      <c r="C33" s="313">
        <v>0</v>
      </c>
      <c r="D33" s="313">
        <v>0</v>
      </c>
      <c r="E33" s="313">
        <v>0</v>
      </c>
      <c r="F33" s="313">
        <v>0</v>
      </c>
      <c r="G33" s="343">
        <v>0</v>
      </c>
      <c r="H33" s="329">
        <v>0</v>
      </c>
    </row>
    <row r="34" spans="1:8" s="305" customFormat="1">
      <c r="A34" s="326" t="s">
        <v>240</v>
      </c>
      <c r="B34" s="314" t="s">
        <v>241</v>
      </c>
      <c r="C34" s="315">
        <v>0</v>
      </c>
      <c r="D34" s="315">
        <v>0</v>
      </c>
      <c r="E34" s="315">
        <v>0</v>
      </c>
      <c r="F34" s="315">
        <v>0</v>
      </c>
      <c r="G34" s="345">
        <v>0</v>
      </c>
      <c r="H34" s="330">
        <v>0</v>
      </c>
    </row>
    <row r="35" spans="1:8">
      <c r="A35" s="325" t="s">
        <v>76</v>
      </c>
      <c r="B35" s="312" t="s">
        <v>77</v>
      </c>
      <c r="C35" s="313">
        <v>0</v>
      </c>
      <c r="D35" s="313">
        <v>0</v>
      </c>
      <c r="E35" s="313">
        <v>0</v>
      </c>
      <c r="F35" s="313">
        <v>0</v>
      </c>
      <c r="G35" s="343">
        <v>0</v>
      </c>
      <c r="H35" s="329">
        <v>0</v>
      </c>
    </row>
    <row r="36" spans="1:8" s="305" customFormat="1">
      <c r="A36" s="326" t="s">
        <v>242</v>
      </c>
      <c r="B36" s="314" t="s">
        <v>243</v>
      </c>
      <c r="C36" s="315">
        <v>0</v>
      </c>
      <c r="D36" s="315">
        <v>0</v>
      </c>
      <c r="E36" s="315">
        <v>0</v>
      </c>
      <c r="F36" s="315">
        <v>0</v>
      </c>
      <c r="G36" s="345">
        <v>0</v>
      </c>
      <c r="H36" s="330">
        <v>0</v>
      </c>
    </row>
    <row r="37" spans="1:8" s="305" customFormat="1">
      <c r="A37" s="326" t="s">
        <v>246</v>
      </c>
      <c r="B37" s="314" t="s">
        <v>247</v>
      </c>
      <c r="C37" s="315">
        <v>0</v>
      </c>
      <c r="D37" s="315">
        <v>0</v>
      </c>
      <c r="E37" s="315">
        <v>0</v>
      </c>
      <c r="F37" s="315">
        <v>0</v>
      </c>
      <c r="G37" s="345">
        <v>0</v>
      </c>
      <c r="H37" s="330">
        <v>0</v>
      </c>
    </row>
    <row r="38" spans="1:8" s="305" customFormat="1">
      <c r="A38" s="326" t="s">
        <v>250</v>
      </c>
      <c r="B38" s="314" t="s">
        <v>251</v>
      </c>
      <c r="C38" s="315">
        <v>0</v>
      </c>
      <c r="D38" s="315">
        <v>0</v>
      </c>
      <c r="E38" s="315">
        <v>0</v>
      </c>
      <c r="F38" s="315">
        <v>0</v>
      </c>
      <c r="G38" s="345">
        <v>0</v>
      </c>
      <c r="H38" s="330">
        <v>0</v>
      </c>
    </row>
    <row r="39" spans="1:8" ht="30">
      <c r="A39" s="325" t="s">
        <v>79</v>
      </c>
      <c r="B39" s="312" t="s">
        <v>80</v>
      </c>
      <c r="C39" s="313">
        <v>0</v>
      </c>
      <c r="D39" s="313">
        <v>0</v>
      </c>
      <c r="E39" s="313">
        <v>0</v>
      </c>
      <c r="F39" s="313">
        <v>0</v>
      </c>
      <c r="G39" s="343">
        <v>0</v>
      </c>
      <c r="H39" s="329">
        <v>0</v>
      </c>
    </row>
    <row r="40" spans="1:8" s="305" customFormat="1">
      <c r="A40" s="326" t="s">
        <v>252</v>
      </c>
      <c r="B40" s="314" t="s">
        <v>243</v>
      </c>
      <c r="C40" s="315">
        <v>0</v>
      </c>
      <c r="D40" s="315">
        <v>0</v>
      </c>
      <c r="E40" s="315">
        <v>0</v>
      </c>
      <c r="F40" s="315">
        <v>0</v>
      </c>
      <c r="G40" s="345">
        <v>0</v>
      </c>
      <c r="H40" s="330">
        <v>0</v>
      </c>
    </row>
    <row r="41" spans="1:8" s="305" customFormat="1">
      <c r="A41" s="326" t="s">
        <v>253</v>
      </c>
      <c r="B41" s="314" t="s">
        <v>247</v>
      </c>
      <c r="C41" s="315">
        <v>0</v>
      </c>
      <c r="D41" s="315">
        <v>0</v>
      </c>
      <c r="E41" s="315">
        <v>0</v>
      </c>
      <c r="F41" s="315">
        <v>0</v>
      </c>
      <c r="G41" s="345">
        <v>0</v>
      </c>
      <c r="H41" s="330">
        <v>0</v>
      </c>
    </row>
    <row r="42" spans="1:8">
      <c r="A42" s="325" t="s">
        <v>83</v>
      </c>
      <c r="B42" s="312" t="s">
        <v>84</v>
      </c>
      <c r="C42" s="313">
        <v>7347876584.9799995</v>
      </c>
      <c r="D42" s="313">
        <v>0</v>
      </c>
      <c r="E42" s="313">
        <v>0</v>
      </c>
      <c r="F42" s="313">
        <v>7347876584.9799995</v>
      </c>
      <c r="G42" s="343">
        <v>0</v>
      </c>
      <c r="H42" s="329">
        <v>7347876584.9799995</v>
      </c>
    </row>
    <row r="43" spans="1:8" s="305" customFormat="1">
      <c r="A43" s="326" t="s">
        <v>254</v>
      </c>
      <c r="B43" s="314" t="s">
        <v>255</v>
      </c>
      <c r="C43" s="315">
        <v>6812876584.9799995</v>
      </c>
      <c r="D43" s="315">
        <v>0</v>
      </c>
      <c r="E43" s="315">
        <v>0</v>
      </c>
      <c r="F43" s="315">
        <v>6812876584.9799995</v>
      </c>
      <c r="G43" s="345">
        <v>0</v>
      </c>
      <c r="H43" s="330">
        <v>6812876584.9799995</v>
      </c>
    </row>
    <row r="44" spans="1:8" s="305" customFormat="1">
      <c r="A44" s="326" t="s">
        <v>256</v>
      </c>
      <c r="B44" s="314" t="s">
        <v>257</v>
      </c>
      <c r="C44" s="315">
        <v>465000000</v>
      </c>
      <c r="D44" s="315">
        <v>0</v>
      </c>
      <c r="E44" s="315">
        <v>0</v>
      </c>
      <c r="F44" s="315">
        <v>465000000</v>
      </c>
      <c r="G44" s="345">
        <v>0</v>
      </c>
      <c r="H44" s="330">
        <v>465000000</v>
      </c>
    </row>
    <row r="45" spans="1:8" s="305" customFormat="1">
      <c r="A45" s="326" t="s">
        <v>258</v>
      </c>
      <c r="B45" s="314" t="s">
        <v>259</v>
      </c>
      <c r="C45" s="315">
        <v>70000000</v>
      </c>
      <c r="D45" s="315">
        <v>0</v>
      </c>
      <c r="E45" s="315">
        <v>0</v>
      </c>
      <c r="F45" s="315">
        <v>70000000</v>
      </c>
      <c r="G45" s="345">
        <v>0</v>
      </c>
      <c r="H45" s="330">
        <v>70000000</v>
      </c>
    </row>
    <row r="46" spans="1:8">
      <c r="A46" s="325" t="s">
        <v>87</v>
      </c>
      <c r="B46" s="312" t="s">
        <v>88</v>
      </c>
      <c r="C46" s="313">
        <v>585557220.59000003</v>
      </c>
      <c r="D46" s="313">
        <v>0</v>
      </c>
      <c r="E46" s="313">
        <v>0</v>
      </c>
      <c r="F46" s="313">
        <v>585557220.59000003</v>
      </c>
      <c r="G46" s="343">
        <v>0</v>
      </c>
      <c r="H46" s="329">
        <v>585557220.59000003</v>
      </c>
    </row>
    <row r="47" spans="1:8" s="305" customFormat="1">
      <c r="A47" s="326" t="s">
        <v>260</v>
      </c>
      <c r="B47" s="314" t="s">
        <v>244</v>
      </c>
      <c r="C47" s="315">
        <v>419522330.13999999</v>
      </c>
      <c r="D47" s="315">
        <v>0</v>
      </c>
      <c r="E47" s="315">
        <v>0</v>
      </c>
      <c r="F47" s="315">
        <v>419522330.13999999</v>
      </c>
      <c r="G47" s="345">
        <v>0</v>
      </c>
      <c r="H47" s="330">
        <v>419522330.13999999</v>
      </c>
    </row>
    <row r="48" spans="1:8" s="305" customFormat="1">
      <c r="A48" s="326" t="s">
        <v>261</v>
      </c>
      <c r="B48" s="314" t="s">
        <v>245</v>
      </c>
      <c r="C48" s="315">
        <v>166034890.44999999</v>
      </c>
      <c r="D48" s="315">
        <v>0</v>
      </c>
      <c r="E48" s="315">
        <v>0</v>
      </c>
      <c r="F48" s="315">
        <v>166034890.44999999</v>
      </c>
      <c r="G48" s="345">
        <v>0</v>
      </c>
      <c r="H48" s="330">
        <v>166034890.44999999</v>
      </c>
    </row>
    <row r="49" spans="1:8">
      <c r="A49" s="325" t="s">
        <v>91</v>
      </c>
      <c r="B49" s="312" t="s">
        <v>92</v>
      </c>
      <c r="C49" s="313">
        <v>1520039256.6500001</v>
      </c>
      <c r="D49" s="313">
        <v>0</v>
      </c>
      <c r="E49" s="313">
        <v>0</v>
      </c>
      <c r="F49" s="313">
        <v>1520039256.6500001</v>
      </c>
      <c r="G49" s="343">
        <v>0</v>
      </c>
      <c r="H49" s="329">
        <v>1520039256.6500001</v>
      </c>
    </row>
    <row r="50" spans="1:8" s="305" customFormat="1">
      <c r="A50" s="326" t="s">
        <v>262</v>
      </c>
      <c r="B50" s="314" t="s">
        <v>248</v>
      </c>
      <c r="C50" s="315">
        <v>289482883.88</v>
      </c>
      <c r="D50" s="315">
        <v>0</v>
      </c>
      <c r="E50" s="315">
        <v>0</v>
      </c>
      <c r="F50" s="315">
        <v>289482883.88</v>
      </c>
      <c r="G50" s="345">
        <v>0</v>
      </c>
      <c r="H50" s="330">
        <v>289482883.88</v>
      </c>
    </row>
    <row r="51" spans="1:8" s="305" customFormat="1">
      <c r="A51" s="326" t="s">
        <v>263</v>
      </c>
      <c r="B51" s="314" t="s">
        <v>249</v>
      </c>
      <c r="C51" s="315">
        <v>1230556372.77</v>
      </c>
      <c r="D51" s="315">
        <v>0</v>
      </c>
      <c r="E51" s="315">
        <v>0</v>
      </c>
      <c r="F51" s="315">
        <v>1230556372.77</v>
      </c>
      <c r="G51" s="345">
        <v>0</v>
      </c>
      <c r="H51" s="330">
        <v>1230556372.77</v>
      </c>
    </row>
    <row r="52" spans="1:8" ht="30">
      <c r="A52" s="325" t="s">
        <v>94</v>
      </c>
      <c r="B52" s="312" t="s">
        <v>95</v>
      </c>
      <c r="C52" s="313">
        <v>242083976</v>
      </c>
      <c r="D52" s="313">
        <v>0</v>
      </c>
      <c r="E52" s="313">
        <v>0</v>
      </c>
      <c r="F52" s="313">
        <v>242083976</v>
      </c>
      <c r="G52" s="343">
        <v>0</v>
      </c>
      <c r="H52" s="329">
        <v>242083976</v>
      </c>
    </row>
    <row r="53" spans="1:8" s="305" customFormat="1">
      <c r="A53" s="326" t="s">
        <v>264</v>
      </c>
      <c r="B53" s="314" t="s">
        <v>265</v>
      </c>
      <c r="C53" s="315">
        <v>242083976</v>
      </c>
      <c r="D53" s="315">
        <v>0</v>
      </c>
      <c r="E53" s="315">
        <v>0</v>
      </c>
      <c r="F53" s="315">
        <v>242083976</v>
      </c>
      <c r="G53" s="345">
        <v>0</v>
      </c>
      <c r="H53" s="330">
        <v>242083976</v>
      </c>
    </row>
    <row r="54" spans="1:8" ht="30">
      <c r="A54" s="325" t="s">
        <v>98</v>
      </c>
      <c r="B54" s="312" t="s">
        <v>99</v>
      </c>
      <c r="C54" s="313">
        <v>-2230314988.4899998</v>
      </c>
      <c r="D54" s="313">
        <v>25952948.239999998</v>
      </c>
      <c r="E54" s="313">
        <v>103811793.23</v>
      </c>
      <c r="F54" s="313">
        <v>-2308173833.48</v>
      </c>
      <c r="G54" s="343">
        <v>0</v>
      </c>
      <c r="H54" s="329">
        <v>-2308173833.48</v>
      </c>
    </row>
    <row r="55" spans="1:8" s="305" customFormat="1">
      <c r="A55" s="326" t="s">
        <v>266</v>
      </c>
      <c r="B55" s="314" t="s">
        <v>241</v>
      </c>
      <c r="C55" s="315">
        <v>-563095794.55999994</v>
      </c>
      <c r="D55" s="315">
        <v>7718749.4800000004</v>
      </c>
      <c r="E55" s="315">
        <v>30874997.920000002</v>
      </c>
      <c r="F55" s="315">
        <v>-586252043</v>
      </c>
      <c r="G55" s="345">
        <v>0</v>
      </c>
      <c r="H55" s="330">
        <v>-586252043</v>
      </c>
    </row>
    <row r="56" spans="1:8" s="305" customFormat="1">
      <c r="A56" s="326" t="s">
        <v>267</v>
      </c>
      <c r="B56" s="314" t="s">
        <v>243</v>
      </c>
      <c r="C56" s="315">
        <v>-302138232.39999998</v>
      </c>
      <c r="D56" s="315">
        <v>3871407.48</v>
      </c>
      <c r="E56" s="315">
        <v>15485630.16</v>
      </c>
      <c r="F56" s="315">
        <v>-313752455.07999998</v>
      </c>
      <c r="G56" s="345">
        <v>0</v>
      </c>
      <c r="H56" s="330">
        <v>-313752455.07999998</v>
      </c>
    </row>
    <row r="57" spans="1:8" s="305" customFormat="1">
      <c r="A57" s="326" t="s">
        <v>268</v>
      </c>
      <c r="B57" s="314" t="s">
        <v>247</v>
      </c>
      <c r="C57" s="315">
        <v>-1147205383.05</v>
      </c>
      <c r="D57" s="315">
        <v>12345424.84</v>
      </c>
      <c r="E57" s="315">
        <v>49381699.310000002</v>
      </c>
      <c r="F57" s="315">
        <v>-1184241657.52</v>
      </c>
      <c r="G57" s="345">
        <v>0</v>
      </c>
      <c r="H57" s="330">
        <v>-1184241657.52</v>
      </c>
    </row>
    <row r="58" spans="1:8" s="305" customFormat="1">
      <c r="A58" s="326" t="s">
        <v>269</v>
      </c>
      <c r="B58" s="314" t="s">
        <v>270</v>
      </c>
      <c r="C58" s="315">
        <v>-217875578.47999999</v>
      </c>
      <c r="D58" s="315">
        <v>2017366.44</v>
      </c>
      <c r="E58" s="315">
        <v>8069465.8399999999</v>
      </c>
      <c r="F58" s="315">
        <v>-223927677.88</v>
      </c>
      <c r="G58" s="345">
        <v>0</v>
      </c>
      <c r="H58" s="330">
        <v>-223927677.88</v>
      </c>
    </row>
    <row r="59" spans="1:8" s="305" customFormat="1">
      <c r="A59" s="326" t="s">
        <v>271</v>
      </c>
      <c r="B59" s="314" t="s">
        <v>272</v>
      </c>
      <c r="C59" s="315">
        <v>0</v>
      </c>
      <c r="D59" s="315">
        <v>0</v>
      </c>
      <c r="E59" s="315">
        <v>0</v>
      </c>
      <c r="F59" s="315">
        <v>0</v>
      </c>
      <c r="G59" s="345">
        <v>0</v>
      </c>
      <c r="H59" s="330">
        <v>0</v>
      </c>
    </row>
    <row r="60" spans="1:8" ht="30">
      <c r="A60" s="325" t="s">
        <v>100</v>
      </c>
      <c r="B60" s="312" t="s">
        <v>101</v>
      </c>
      <c r="C60" s="313">
        <v>0</v>
      </c>
      <c r="D60" s="313">
        <v>0</v>
      </c>
      <c r="E60" s="313">
        <v>0</v>
      </c>
      <c r="F60" s="313">
        <v>0</v>
      </c>
      <c r="G60" s="343">
        <v>0</v>
      </c>
      <c r="H60" s="329">
        <v>0</v>
      </c>
    </row>
    <row r="61" spans="1:8" s="305" customFormat="1">
      <c r="A61" s="326" t="s">
        <v>273</v>
      </c>
      <c r="B61" s="314" t="s">
        <v>241</v>
      </c>
      <c r="C61" s="315">
        <v>0</v>
      </c>
      <c r="D61" s="315">
        <v>0</v>
      </c>
      <c r="E61" s="315">
        <v>0</v>
      </c>
      <c r="F61" s="315">
        <v>0</v>
      </c>
      <c r="G61" s="345">
        <v>0</v>
      </c>
      <c r="H61" s="330">
        <v>0</v>
      </c>
    </row>
    <row r="62" spans="1:8">
      <c r="A62" s="324" t="s">
        <v>50</v>
      </c>
      <c r="B62" s="310" t="s">
        <v>51</v>
      </c>
      <c r="C62" s="311">
        <v>9663535650.2800007</v>
      </c>
      <c r="D62" s="311">
        <v>4404965083</v>
      </c>
      <c r="E62" s="311">
        <v>6201403399.5</v>
      </c>
      <c r="F62" s="311">
        <v>7867097333.7799997</v>
      </c>
      <c r="G62" s="341">
        <v>7867097333.7799997</v>
      </c>
      <c r="H62" s="342">
        <v>0</v>
      </c>
    </row>
    <row r="63" spans="1:8">
      <c r="A63" s="325" t="s">
        <v>54</v>
      </c>
      <c r="B63" s="312" t="s">
        <v>55</v>
      </c>
      <c r="C63" s="313">
        <v>160244091.16999999</v>
      </c>
      <c r="D63" s="313">
        <v>0</v>
      </c>
      <c r="E63" s="313">
        <v>115156274.23999999</v>
      </c>
      <c r="F63" s="313">
        <v>45087816.93</v>
      </c>
      <c r="G63" s="343">
        <v>45087816.93</v>
      </c>
      <c r="H63" s="344">
        <v>0</v>
      </c>
    </row>
    <row r="64" spans="1:8" s="305" customFormat="1">
      <c r="A64" s="326" t="s">
        <v>274</v>
      </c>
      <c r="B64" s="314" t="s">
        <v>275</v>
      </c>
      <c r="C64" s="315">
        <v>48034095.359999999</v>
      </c>
      <c r="D64" s="315">
        <v>0</v>
      </c>
      <c r="E64" s="315">
        <v>44112944.729999997</v>
      </c>
      <c r="F64" s="315">
        <v>3921150.63</v>
      </c>
      <c r="G64" s="345">
        <v>3921150.63</v>
      </c>
      <c r="H64" s="346">
        <v>0</v>
      </c>
    </row>
    <row r="65" spans="1:8" s="305" customFormat="1" ht="30">
      <c r="A65" s="326" t="s">
        <v>276</v>
      </c>
      <c r="B65" s="314" t="s">
        <v>277</v>
      </c>
      <c r="C65" s="315">
        <v>90626662.480000004</v>
      </c>
      <c r="D65" s="315">
        <v>0</v>
      </c>
      <c r="E65" s="315">
        <v>67293329.510000005</v>
      </c>
      <c r="F65" s="315">
        <v>23333332.969999999</v>
      </c>
      <c r="G65" s="345">
        <v>23333332.969999999</v>
      </c>
      <c r="H65" s="346">
        <v>0</v>
      </c>
    </row>
    <row r="66" spans="1:8" s="305" customFormat="1">
      <c r="A66" s="326" t="s">
        <v>278</v>
      </c>
      <c r="B66" s="314" t="s">
        <v>279</v>
      </c>
      <c r="C66" s="315">
        <v>21583333.329999998</v>
      </c>
      <c r="D66" s="315">
        <v>0</v>
      </c>
      <c r="E66" s="315">
        <v>3750000</v>
      </c>
      <c r="F66" s="315">
        <v>17833333.329999998</v>
      </c>
      <c r="G66" s="345">
        <v>17833333.329999998</v>
      </c>
      <c r="H66" s="346">
        <v>0</v>
      </c>
    </row>
    <row r="67" spans="1:8">
      <c r="A67" s="325" t="s">
        <v>56</v>
      </c>
      <c r="B67" s="312" t="s">
        <v>57</v>
      </c>
      <c r="C67" s="313">
        <v>24865882</v>
      </c>
      <c r="D67" s="313">
        <v>35015149</v>
      </c>
      <c r="E67" s="313">
        <v>48588328</v>
      </c>
      <c r="F67" s="313">
        <v>11292703</v>
      </c>
      <c r="G67" s="343">
        <v>11292703</v>
      </c>
      <c r="H67" s="344">
        <v>0</v>
      </c>
    </row>
    <row r="68" spans="1:8" s="305" customFormat="1">
      <c r="A68" s="326" t="s">
        <v>280</v>
      </c>
      <c r="B68" s="314" t="s">
        <v>281</v>
      </c>
      <c r="C68" s="315">
        <v>24865882</v>
      </c>
      <c r="D68" s="315">
        <v>35015149</v>
      </c>
      <c r="E68" s="315">
        <v>48588328</v>
      </c>
      <c r="F68" s="315">
        <v>11292703</v>
      </c>
      <c r="G68" s="345">
        <v>11292703</v>
      </c>
      <c r="H68" s="346">
        <v>0</v>
      </c>
    </row>
    <row r="69" spans="1:8" s="305" customFormat="1">
      <c r="A69" s="326" t="s">
        <v>282</v>
      </c>
      <c r="B69" s="314" t="s">
        <v>283</v>
      </c>
      <c r="C69" s="315">
        <v>0</v>
      </c>
      <c r="D69" s="315">
        <v>0</v>
      </c>
      <c r="E69" s="315">
        <v>0</v>
      </c>
      <c r="F69" s="315">
        <v>0</v>
      </c>
      <c r="G69" s="316">
        <v>0</v>
      </c>
      <c r="H69" s="327">
        <v>0</v>
      </c>
    </row>
    <row r="70" spans="1:8">
      <c r="A70" s="325" t="s">
        <v>58</v>
      </c>
      <c r="B70" s="312" t="s">
        <v>59</v>
      </c>
      <c r="C70" s="313">
        <v>9084257276.4699993</v>
      </c>
      <c r="D70" s="313">
        <v>4369949934</v>
      </c>
      <c r="E70" s="313">
        <v>6037658797.2600002</v>
      </c>
      <c r="F70" s="313">
        <v>7416548413.21</v>
      </c>
      <c r="G70" s="343">
        <v>7416548413.21</v>
      </c>
      <c r="H70" s="344">
        <v>0</v>
      </c>
    </row>
    <row r="71" spans="1:8" s="305" customFormat="1">
      <c r="A71" s="326" t="s">
        <v>284</v>
      </c>
      <c r="B71" s="314" t="s">
        <v>285</v>
      </c>
      <c r="C71" s="315">
        <v>9084257276.4699993</v>
      </c>
      <c r="D71" s="315">
        <v>4369949934</v>
      </c>
      <c r="E71" s="315">
        <v>6037658797.2600002</v>
      </c>
      <c r="F71" s="315">
        <v>7416548413.21</v>
      </c>
      <c r="G71" s="345">
        <v>7416548413.21</v>
      </c>
      <c r="H71" s="346">
        <v>0</v>
      </c>
    </row>
    <row r="72" spans="1:8">
      <c r="A72" s="325" t="s">
        <v>286</v>
      </c>
      <c r="B72" s="312" t="s">
        <v>287</v>
      </c>
      <c r="C72" s="313">
        <v>0</v>
      </c>
      <c r="D72" s="313">
        <v>0</v>
      </c>
      <c r="E72" s="313">
        <v>0</v>
      </c>
      <c r="F72" s="313">
        <v>0</v>
      </c>
      <c r="G72" s="317">
        <v>0</v>
      </c>
      <c r="H72" s="331">
        <v>0</v>
      </c>
    </row>
    <row r="73" spans="1:8" s="305" customFormat="1">
      <c r="A73" s="326" t="s">
        <v>288</v>
      </c>
      <c r="B73" s="314" t="s">
        <v>289</v>
      </c>
      <c r="C73" s="315">
        <v>0</v>
      </c>
      <c r="D73" s="315">
        <v>0</v>
      </c>
      <c r="E73" s="315">
        <v>0</v>
      </c>
      <c r="F73" s="315">
        <v>0</v>
      </c>
      <c r="G73" s="316">
        <v>0</v>
      </c>
      <c r="H73" s="327">
        <v>0</v>
      </c>
    </row>
    <row r="74" spans="1:8">
      <c r="A74" s="325" t="s">
        <v>60</v>
      </c>
      <c r="B74" s="312" t="s">
        <v>61</v>
      </c>
      <c r="C74" s="313">
        <v>394168400.63999999</v>
      </c>
      <c r="D74" s="313">
        <v>0</v>
      </c>
      <c r="E74" s="313">
        <v>0</v>
      </c>
      <c r="F74" s="313">
        <v>394168400.63999999</v>
      </c>
      <c r="G74" s="343">
        <v>394168400.63999999</v>
      </c>
      <c r="H74" s="344">
        <v>0</v>
      </c>
    </row>
    <row r="75" spans="1:8" s="305" customFormat="1">
      <c r="A75" s="326" t="s">
        <v>290</v>
      </c>
      <c r="B75" s="314" t="s">
        <v>291</v>
      </c>
      <c r="C75" s="315">
        <v>394168400.63999999</v>
      </c>
      <c r="D75" s="315">
        <v>0</v>
      </c>
      <c r="E75" s="315">
        <v>0</v>
      </c>
      <c r="F75" s="315">
        <v>394168400.63999999</v>
      </c>
      <c r="G75" s="345">
        <v>394168400.63999999</v>
      </c>
      <c r="H75" s="346">
        <v>0</v>
      </c>
    </row>
    <row r="76" spans="1:8" s="305" customFormat="1">
      <c r="A76" s="326" t="s">
        <v>292</v>
      </c>
      <c r="B76" s="314" t="s">
        <v>293</v>
      </c>
      <c r="C76" s="315">
        <v>0</v>
      </c>
      <c r="D76" s="315">
        <v>0</v>
      </c>
      <c r="E76" s="315">
        <v>0</v>
      </c>
      <c r="F76" s="315">
        <v>0</v>
      </c>
      <c r="G76" s="316">
        <v>0</v>
      </c>
      <c r="H76" s="327">
        <v>0</v>
      </c>
    </row>
    <row r="77" spans="1:8" ht="30">
      <c r="A77" s="325" t="s">
        <v>64</v>
      </c>
      <c r="B77" s="312" t="s">
        <v>65</v>
      </c>
      <c r="C77" s="313">
        <v>0</v>
      </c>
      <c r="D77" s="313">
        <v>0</v>
      </c>
      <c r="E77" s="313">
        <v>0</v>
      </c>
      <c r="F77" s="313">
        <v>0</v>
      </c>
      <c r="G77" s="317">
        <v>0</v>
      </c>
      <c r="H77" s="331">
        <v>0</v>
      </c>
    </row>
    <row r="78" spans="1:8" s="305" customFormat="1">
      <c r="A78" s="326" t="s">
        <v>294</v>
      </c>
      <c r="B78" s="314" t="s">
        <v>291</v>
      </c>
      <c r="C78" s="315">
        <v>0</v>
      </c>
      <c r="D78" s="315">
        <v>0</v>
      </c>
      <c r="E78" s="315">
        <v>0</v>
      </c>
      <c r="F78" s="315">
        <v>0</v>
      </c>
      <c r="G78" s="316">
        <v>0</v>
      </c>
      <c r="H78" s="327">
        <v>0</v>
      </c>
    </row>
    <row r="79" spans="1:8" s="305" customFormat="1">
      <c r="A79" s="326" t="s">
        <v>295</v>
      </c>
      <c r="B79" s="314" t="s">
        <v>293</v>
      </c>
      <c r="C79" s="315">
        <v>0</v>
      </c>
      <c r="D79" s="315">
        <v>0</v>
      </c>
      <c r="E79" s="315">
        <v>0</v>
      </c>
      <c r="F79" s="315">
        <v>0</v>
      </c>
      <c r="G79" s="316">
        <v>0</v>
      </c>
      <c r="H79" s="327">
        <v>0</v>
      </c>
    </row>
    <row r="80" spans="1:8">
      <c r="A80" s="332" t="s">
        <v>296</v>
      </c>
      <c r="B80" s="308" t="s">
        <v>12</v>
      </c>
      <c r="C80" s="309">
        <v>22356695859.459999</v>
      </c>
      <c r="D80" s="309">
        <v>15214122203.5</v>
      </c>
      <c r="E80" s="309">
        <v>12419150142.9</v>
      </c>
      <c r="F80" s="309">
        <v>19561723798.860001</v>
      </c>
      <c r="G80" s="347">
        <v>7815755145.8000002</v>
      </c>
      <c r="H80" s="348">
        <v>11745968653.059999</v>
      </c>
    </row>
    <row r="81" spans="1:8">
      <c r="A81" s="324" t="s">
        <v>17</v>
      </c>
      <c r="B81" s="310" t="s">
        <v>18</v>
      </c>
      <c r="C81" s="311">
        <v>430707448.06</v>
      </c>
      <c r="D81" s="311">
        <v>9121292099.2600002</v>
      </c>
      <c r="E81" s="311">
        <v>9019416109.2600002</v>
      </c>
      <c r="F81" s="311">
        <v>328831458.06</v>
      </c>
      <c r="G81" s="341">
        <v>121818403</v>
      </c>
      <c r="H81" s="342">
        <v>207013055.06</v>
      </c>
    </row>
    <row r="82" spans="1:8" ht="30">
      <c r="A82" s="325" t="s">
        <v>21</v>
      </c>
      <c r="B82" s="312" t="s">
        <v>22</v>
      </c>
      <c r="C82" s="313">
        <v>0</v>
      </c>
      <c r="D82" s="313">
        <v>2404770865.3000002</v>
      </c>
      <c r="E82" s="313">
        <v>2405903310.3000002</v>
      </c>
      <c r="F82" s="313">
        <v>1132445</v>
      </c>
      <c r="G82" s="343">
        <v>1132445</v>
      </c>
      <c r="H82" s="344">
        <v>0</v>
      </c>
    </row>
    <row r="83" spans="1:8" s="305" customFormat="1">
      <c r="A83" s="326" t="s">
        <v>297</v>
      </c>
      <c r="B83" s="314" t="s">
        <v>279</v>
      </c>
      <c r="C83" s="315">
        <v>0</v>
      </c>
      <c r="D83" s="315">
        <v>4253987.0199999996</v>
      </c>
      <c r="E83" s="315">
        <v>4253987.0199999996</v>
      </c>
      <c r="F83" s="315">
        <v>0</v>
      </c>
      <c r="G83" s="345">
        <v>0</v>
      </c>
      <c r="H83" s="346">
        <v>0</v>
      </c>
    </row>
    <row r="84" spans="1:8" s="305" customFormat="1">
      <c r="A84" s="326" t="s">
        <v>298</v>
      </c>
      <c r="B84" s="314" t="s">
        <v>299</v>
      </c>
      <c r="C84" s="315">
        <v>0</v>
      </c>
      <c r="D84" s="315">
        <v>2400516878.2800002</v>
      </c>
      <c r="E84" s="315">
        <v>2401649323.2800002</v>
      </c>
      <c r="F84" s="315">
        <v>1132445</v>
      </c>
      <c r="G84" s="345">
        <v>1132445</v>
      </c>
      <c r="H84" s="346">
        <v>0</v>
      </c>
    </row>
    <row r="85" spans="1:8">
      <c r="A85" s="325" t="s">
        <v>25</v>
      </c>
      <c r="B85" s="312" t="s">
        <v>26</v>
      </c>
      <c r="C85" s="313">
        <v>30350555</v>
      </c>
      <c r="D85" s="313">
        <v>5190347838.7799997</v>
      </c>
      <c r="E85" s="313">
        <v>5182146560.7799997</v>
      </c>
      <c r="F85" s="313">
        <v>22149277</v>
      </c>
      <c r="G85" s="343">
        <v>21866277</v>
      </c>
      <c r="H85" s="344">
        <v>283000</v>
      </c>
    </row>
    <row r="86" spans="1:8" s="305" customFormat="1">
      <c r="A86" s="326" t="s">
        <v>300</v>
      </c>
      <c r="B86" s="314" t="s">
        <v>301</v>
      </c>
      <c r="C86" s="315">
        <v>0</v>
      </c>
      <c r="D86" s="315">
        <v>0</v>
      </c>
      <c r="E86" s="315">
        <v>0</v>
      </c>
      <c r="F86" s="315">
        <v>0</v>
      </c>
      <c r="G86" s="316"/>
      <c r="H86" s="327"/>
    </row>
    <row r="87" spans="1:8" s="305" customFormat="1">
      <c r="A87" s="326" t="s">
        <v>302</v>
      </c>
      <c r="B87" s="314" t="s">
        <v>303</v>
      </c>
      <c r="C87" s="315">
        <v>30350555</v>
      </c>
      <c r="D87" s="315">
        <v>5190347838.7799997</v>
      </c>
      <c r="E87" s="315">
        <v>5182146560.7799997</v>
      </c>
      <c r="F87" s="315">
        <v>22149277</v>
      </c>
      <c r="G87" s="345">
        <v>21866277</v>
      </c>
      <c r="H87" s="346">
        <v>283000</v>
      </c>
    </row>
    <row r="88" spans="1:8" s="305" customFormat="1">
      <c r="A88" s="326" t="s">
        <v>304</v>
      </c>
      <c r="B88" s="314" t="s">
        <v>305</v>
      </c>
      <c r="C88" s="315">
        <v>0</v>
      </c>
      <c r="D88" s="315">
        <v>0</v>
      </c>
      <c r="E88" s="315">
        <v>0</v>
      </c>
      <c r="F88" s="315">
        <v>0</v>
      </c>
      <c r="G88" s="345">
        <v>0</v>
      </c>
      <c r="H88" s="346">
        <v>0</v>
      </c>
    </row>
    <row r="89" spans="1:8" s="305" customFormat="1">
      <c r="A89" s="326" t="s">
        <v>306</v>
      </c>
      <c r="B89" s="314" t="s">
        <v>307</v>
      </c>
      <c r="C89" s="315">
        <v>0</v>
      </c>
      <c r="D89" s="315">
        <v>0</v>
      </c>
      <c r="E89" s="315">
        <v>0</v>
      </c>
      <c r="F89" s="315">
        <v>0</v>
      </c>
      <c r="G89" s="345">
        <v>0</v>
      </c>
      <c r="H89" s="346">
        <v>0</v>
      </c>
    </row>
    <row r="90" spans="1:8">
      <c r="A90" s="325" t="s">
        <v>29</v>
      </c>
      <c r="B90" s="312" t="s">
        <v>30</v>
      </c>
      <c r="C90" s="313">
        <v>34171500</v>
      </c>
      <c r="D90" s="313">
        <v>366877310</v>
      </c>
      <c r="E90" s="313">
        <v>332705810</v>
      </c>
      <c r="F90" s="313">
        <v>0</v>
      </c>
      <c r="G90" s="343">
        <v>0</v>
      </c>
      <c r="H90" s="344">
        <v>0</v>
      </c>
    </row>
    <row r="91" spans="1:8" s="305" customFormat="1">
      <c r="A91" s="326" t="s">
        <v>308</v>
      </c>
      <c r="B91" s="314" t="s">
        <v>309</v>
      </c>
      <c r="C91" s="315">
        <v>19144100</v>
      </c>
      <c r="D91" s="315">
        <v>123545600</v>
      </c>
      <c r="E91" s="315">
        <v>104401500</v>
      </c>
      <c r="F91" s="315">
        <v>0</v>
      </c>
      <c r="G91" s="345">
        <v>0</v>
      </c>
      <c r="H91" s="346">
        <v>0</v>
      </c>
    </row>
    <row r="92" spans="1:8" s="305" customFormat="1">
      <c r="A92" s="326" t="s">
        <v>310</v>
      </c>
      <c r="B92" s="314" t="s">
        <v>311</v>
      </c>
      <c r="C92" s="315">
        <v>15027400</v>
      </c>
      <c r="D92" s="315">
        <v>89653200</v>
      </c>
      <c r="E92" s="315">
        <v>74625800</v>
      </c>
      <c r="F92" s="315">
        <v>0</v>
      </c>
      <c r="G92" s="345">
        <v>0</v>
      </c>
      <c r="H92" s="346">
        <v>0</v>
      </c>
    </row>
    <row r="93" spans="1:8" s="305" customFormat="1">
      <c r="A93" s="326" t="s">
        <v>312</v>
      </c>
      <c r="B93" s="314" t="s">
        <v>313</v>
      </c>
      <c r="C93" s="315">
        <v>0</v>
      </c>
      <c r="D93" s="315">
        <v>19493383</v>
      </c>
      <c r="E93" s="315">
        <v>19493383</v>
      </c>
      <c r="F93" s="315">
        <v>0</v>
      </c>
      <c r="G93" s="345">
        <v>0</v>
      </c>
      <c r="H93" s="346">
        <v>0</v>
      </c>
    </row>
    <row r="94" spans="1:8" s="305" customFormat="1">
      <c r="A94" s="326" t="s">
        <v>314</v>
      </c>
      <c r="B94" s="314" t="s">
        <v>315</v>
      </c>
      <c r="C94" s="315">
        <v>0</v>
      </c>
      <c r="D94" s="315">
        <v>72256543</v>
      </c>
      <c r="E94" s="315">
        <v>72256543</v>
      </c>
      <c r="F94" s="315">
        <v>0</v>
      </c>
      <c r="G94" s="345">
        <v>0</v>
      </c>
      <c r="H94" s="346">
        <v>0</v>
      </c>
    </row>
    <row r="95" spans="1:8" s="305" customFormat="1">
      <c r="A95" s="326" t="s">
        <v>316</v>
      </c>
      <c r="B95" s="314" t="s">
        <v>317</v>
      </c>
      <c r="C95" s="315">
        <v>0</v>
      </c>
      <c r="D95" s="315">
        <v>229584</v>
      </c>
      <c r="E95" s="315">
        <v>229584</v>
      </c>
      <c r="F95" s="315">
        <v>0</v>
      </c>
      <c r="G95" s="345">
        <v>0</v>
      </c>
      <c r="H95" s="346">
        <v>0</v>
      </c>
    </row>
    <row r="96" spans="1:8" s="305" customFormat="1">
      <c r="A96" s="326" t="s">
        <v>318</v>
      </c>
      <c r="B96" s="314" t="s">
        <v>319</v>
      </c>
      <c r="C96" s="315">
        <v>0</v>
      </c>
      <c r="D96" s="315">
        <v>0</v>
      </c>
      <c r="E96" s="315">
        <v>0</v>
      </c>
      <c r="F96" s="315">
        <v>0</v>
      </c>
      <c r="G96" s="345">
        <v>0</v>
      </c>
      <c r="H96" s="346">
        <v>0</v>
      </c>
    </row>
    <row r="97" spans="1:8" s="305" customFormat="1" ht="30">
      <c r="A97" s="326" t="s">
        <v>320</v>
      </c>
      <c r="B97" s="314" t="s">
        <v>321</v>
      </c>
      <c r="C97" s="315">
        <v>0</v>
      </c>
      <c r="D97" s="315">
        <v>61699000</v>
      </c>
      <c r="E97" s="315">
        <v>61699000</v>
      </c>
      <c r="F97" s="315">
        <v>0</v>
      </c>
      <c r="G97" s="345">
        <v>0</v>
      </c>
      <c r="H97" s="346">
        <v>0</v>
      </c>
    </row>
    <row r="98" spans="1:8" s="305" customFormat="1">
      <c r="A98" s="326" t="s">
        <v>322</v>
      </c>
      <c r="B98" s="314" t="s">
        <v>323</v>
      </c>
      <c r="C98" s="315">
        <v>0</v>
      </c>
      <c r="D98" s="315">
        <v>0</v>
      </c>
      <c r="E98" s="315">
        <v>0</v>
      </c>
      <c r="F98" s="315">
        <v>0</v>
      </c>
      <c r="G98" s="345">
        <v>0</v>
      </c>
      <c r="H98" s="346">
        <v>0</v>
      </c>
    </row>
    <row r="99" spans="1:8" ht="30">
      <c r="A99" s="325" t="s">
        <v>33</v>
      </c>
      <c r="B99" s="312" t="s">
        <v>34</v>
      </c>
      <c r="C99" s="313">
        <v>159314338</v>
      </c>
      <c r="D99" s="313">
        <v>929963073</v>
      </c>
      <c r="E99" s="313">
        <v>869312706</v>
      </c>
      <c r="F99" s="313">
        <v>98663971</v>
      </c>
      <c r="G99" s="343">
        <v>98663971</v>
      </c>
      <c r="H99" s="344">
        <v>0</v>
      </c>
    </row>
    <row r="100" spans="1:8" s="305" customFormat="1">
      <c r="A100" s="326" t="s">
        <v>324</v>
      </c>
      <c r="B100" s="314" t="s">
        <v>325</v>
      </c>
      <c r="C100" s="315">
        <v>1766363</v>
      </c>
      <c r="D100" s="315">
        <v>21442000</v>
      </c>
      <c r="E100" s="315">
        <v>22366160</v>
      </c>
      <c r="F100" s="315">
        <v>2690523</v>
      </c>
      <c r="G100" s="345">
        <v>2690523</v>
      </c>
      <c r="H100" s="346">
        <v>0</v>
      </c>
    </row>
    <row r="101" spans="1:8" s="305" customFormat="1">
      <c r="A101" s="326" t="s">
        <v>326</v>
      </c>
      <c r="B101" s="314" t="s">
        <v>327</v>
      </c>
      <c r="C101" s="315">
        <v>1912111</v>
      </c>
      <c r="D101" s="315">
        <v>19713491</v>
      </c>
      <c r="E101" s="315">
        <v>19911675</v>
      </c>
      <c r="F101" s="315">
        <v>2110295</v>
      </c>
      <c r="G101" s="345">
        <v>2110295</v>
      </c>
      <c r="H101" s="346">
        <v>0</v>
      </c>
    </row>
    <row r="102" spans="1:8" s="305" customFormat="1">
      <c r="A102" s="326" t="s">
        <v>328</v>
      </c>
      <c r="B102" s="314" t="s">
        <v>329</v>
      </c>
      <c r="C102" s="315">
        <v>924</v>
      </c>
      <c r="D102" s="315">
        <v>0</v>
      </c>
      <c r="E102" s="315">
        <v>0</v>
      </c>
      <c r="F102" s="315">
        <v>924</v>
      </c>
      <c r="G102" s="345">
        <v>924</v>
      </c>
      <c r="H102" s="346">
        <v>0</v>
      </c>
    </row>
    <row r="103" spans="1:8" s="305" customFormat="1">
      <c r="A103" s="326" t="s">
        <v>330</v>
      </c>
      <c r="B103" s="314" t="s">
        <v>331</v>
      </c>
      <c r="C103" s="315">
        <v>139209600</v>
      </c>
      <c r="D103" s="315">
        <v>597466000</v>
      </c>
      <c r="E103" s="315">
        <v>540928370</v>
      </c>
      <c r="F103" s="315">
        <v>82671970</v>
      </c>
      <c r="G103" s="345">
        <v>82671970</v>
      </c>
      <c r="H103" s="346">
        <v>0</v>
      </c>
    </row>
    <row r="104" spans="1:8" s="305" customFormat="1">
      <c r="A104" s="326" t="s">
        <v>332</v>
      </c>
      <c r="B104" s="314" t="s">
        <v>333</v>
      </c>
      <c r="C104" s="315">
        <v>4337882</v>
      </c>
      <c r="D104" s="315">
        <v>33264000</v>
      </c>
      <c r="E104" s="315">
        <v>34008127</v>
      </c>
      <c r="F104" s="315">
        <v>5082009</v>
      </c>
      <c r="G104" s="345">
        <v>5082009</v>
      </c>
      <c r="H104" s="346">
        <v>0</v>
      </c>
    </row>
    <row r="105" spans="1:8" s="305" customFormat="1">
      <c r="A105" s="326" t="s">
        <v>334</v>
      </c>
      <c r="B105" s="314" t="s">
        <v>335</v>
      </c>
      <c r="C105" s="315">
        <v>0</v>
      </c>
      <c r="D105" s="315">
        <v>0</v>
      </c>
      <c r="E105" s="315">
        <v>0</v>
      </c>
      <c r="F105" s="315">
        <v>0</v>
      </c>
      <c r="G105" s="316">
        <v>0</v>
      </c>
      <c r="H105" s="327">
        <v>0</v>
      </c>
    </row>
    <row r="106" spans="1:8" s="305" customFormat="1" ht="30">
      <c r="A106" s="326" t="s">
        <v>336</v>
      </c>
      <c r="B106" s="314" t="s">
        <v>337</v>
      </c>
      <c r="C106" s="315">
        <v>12087458</v>
      </c>
      <c r="D106" s="315">
        <v>258077582</v>
      </c>
      <c r="E106" s="315">
        <v>252098374</v>
      </c>
      <c r="F106" s="315">
        <v>6108250</v>
      </c>
      <c r="G106" s="345">
        <v>6108250</v>
      </c>
      <c r="H106" s="346">
        <v>0</v>
      </c>
    </row>
    <row r="107" spans="1:8" s="305" customFormat="1" ht="30">
      <c r="A107" s="326" t="s">
        <v>338</v>
      </c>
      <c r="B107" s="314" t="s">
        <v>339</v>
      </c>
      <c r="C107" s="315">
        <v>0</v>
      </c>
      <c r="D107" s="315">
        <v>0</v>
      </c>
      <c r="E107" s="315">
        <v>0</v>
      </c>
      <c r="F107" s="315">
        <v>0</v>
      </c>
      <c r="G107" s="316"/>
      <c r="H107" s="327"/>
    </row>
    <row r="108" spans="1:8" s="305" customFormat="1">
      <c r="A108" s="326" t="s">
        <v>340</v>
      </c>
      <c r="B108" s="314" t="s">
        <v>341</v>
      </c>
      <c r="C108" s="315">
        <v>0</v>
      </c>
      <c r="D108" s="315">
        <v>0</v>
      </c>
      <c r="E108" s="315">
        <v>0</v>
      </c>
      <c r="F108" s="315">
        <v>0</v>
      </c>
      <c r="G108" s="316"/>
      <c r="H108" s="327"/>
    </row>
    <row r="109" spans="1:8" s="305" customFormat="1">
      <c r="A109" s="326" t="s">
        <v>342</v>
      </c>
      <c r="B109" s="314" t="s">
        <v>343</v>
      </c>
      <c r="C109" s="315">
        <v>0</v>
      </c>
      <c r="D109" s="315">
        <v>0</v>
      </c>
      <c r="E109" s="315">
        <v>0</v>
      </c>
      <c r="F109" s="315">
        <v>0</v>
      </c>
      <c r="G109" s="316"/>
      <c r="H109" s="327"/>
    </row>
    <row r="110" spans="1:8">
      <c r="A110" s="325" t="s">
        <v>344</v>
      </c>
      <c r="B110" s="312" t="s">
        <v>184</v>
      </c>
      <c r="C110" s="313">
        <v>0</v>
      </c>
      <c r="D110" s="313">
        <v>0</v>
      </c>
      <c r="E110" s="313">
        <v>0</v>
      </c>
      <c r="F110" s="313">
        <v>0</v>
      </c>
      <c r="G110" s="317"/>
      <c r="H110" s="331"/>
    </row>
    <row r="111" spans="1:8" s="305" customFormat="1">
      <c r="A111" s="326" t="s">
        <v>345</v>
      </c>
      <c r="B111" s="314" t="s">
        <v>346</v>
      </c>
      <c r="C111" s="315">
        <v>0</v>
      </c>
      <c r="D111" s="315">
        <v>0</v>
      </c>
      <c r="E111" s="315">
        <v>0</v>
      </c>
      <c r="F111" s="315">
        <v>0</v>
      </c>
      <c r="G111" s="316"/>
      <c r="H111" s="327"/>
    </row>
    <row r="112" spans="1:8" s="305" customFormat="1">
      <c r="A112" s="326" t="s">
        <v>347</v>
      </c>
      <c r="B112" s="314" t="s">
        <v>348</v>
      </c>
      <c r="C112" s="315">
        <v>0</v>
      </c>
      <c r="D112" s="315">
        <v>0</v>
      </c>
      <c r="E112" s="315">
        <v>0</v>
      </c>
      <c r="F112" s="315">
        <v>0</v>
      </c>
      <c r="G112" s="316"/>
      <c r="H112" s="327"/>
    </row>
    <row r="113" spans="1:8" s="305" customFormat="1">
      <c r="A113" s="326" t="s">
        <v>349</v>
      </c>
      <c r="B113" s="314" t="s">
        <v>350</v>
      </c>
      <c r="C113" s="315">
        <v>0</v>
      </c>
      <c r="D113" s="315">
        <v>0</v>
      </c>
      <c r="E113" s="315">
        <v>0</v>
      </c>
      <c r="F113" s="315">
        <v>0</v>
      </c>
      <c r="G113" s="316"/>
      <c r="H113" s="327"/>
    </row>
    <row r="114" spans="1:8" s="305" customFormat="1">
      <c r="A114" s="326" t="s">
        <v>351</v>
      </c>
      <c r="B114" s="314" t="s">
        <v>224</v>
      </c>
      <c r="C114" s="315">
        <v>0</v>
      </c>
      <c r="D114" s="315">
        <v>0</v>
      </c>
      <c r="E114" s="315">
        <v>0</v>
      </c>
      <c r="F114" s="315">
        <v>0</v>
      </c>
      <c r="G114" s="316"/>
      <c r="H114" s="327"/>
    </row>
    <row r="115" spans="1:8" s="305" customFormat="1">
      <c r="A115" s="326" t="s">
        <v>352</v>
      </c>
      <c r="B115" s="314" t="s">
        <v>353</v>
      </c>
      <c r="C115" s="315">
        <v>0</v>
      </c>
      <c r="D115" s="315">
        <v>0</v>
      </c>
      <c r="E115" s="315">
        <v>0</v>
      </c>
      <c r="F115" s="315">
        <v>0</v>
      </c>
      <c r="G115" s="316"/>
      <c r="H115" s="327"/>
    </row>
    <row r="116" spans="1:8">
      <c r="A116" s="325" t="s">
        <v>550</v>
      </c>
      <c r="B116" s="312" t="s">
        <v>552</v>
      </c>
      <c r="C116" s="313">
        <v>0</v>
      </c>
      <c r="D116" s="313">
        <v>0</v>
      </c>
      <c r="E116" s="313">
        <v>0</v>
      </c>
      <c r="F116" s="313">
        <v>0</v>
      </c>
      <c r="G116" s="317"/>
      <c r="H116" s="331"/>
    </row>
    <row r="117" spans="1:8" s="305" customFormat="1">
      <c r="A117" s="326" t="s">
        <v>551</v>
      </c>
      <c r="B117" s="314" t="s">
        <v>553</v>
      </c>
      <c r="C117" s="315">
        <v>0</v>
      </c>
      <c r="D117" s="315">
        <v>0</v>
      </c>
      <c r="E117" s="315">
        <v>0</v>
      </c>
      <c r="F117" s="315">
        <v>0</v>
      </c>
      <c r="G117" s="316"/>
      <c r="H117" s="327"/>
    </row>
    <row r="118" spans="1:8">
      <c r="A118" s="325" t="s">
        <v>37</v>
      </c>
      <c r="B118" s="312" t="s">
        <v>38</v>
      </c>
      <c r="C118" s="313">
        <v>206871055.06</v>
      </c>
      <c r="D118" s="313">
        <v>229333012.18000001</v>
      </c>
      <c r="E118" s="313">
        <v>229347722.18000001</v>
      </c>
      <c r="F118" s="313">
        <v>206885765.06</v>
      </c>
      <c r="G118" s="343">
        <v>155710</v>
      </c>
      <c r="H118" s="344">
        <v>206730055.06</v>
      </c>
    </row>
    <row r="119" spans="1:8" s="305" customFormat="1">
      <c r="A119" s="326" t="s">
        <v>354</v>
      </c>
      <c r="B119" s="314" t="s">
        <v>355</v>
      </c>
      <c r="C119" s="315">
        <v>0</v>
      </c>
      <c r="D119" s="315">
        <v>0</v>
      </c>
      <c r="E119" s="315">
        <v>0</v>
      </c>
      <c r="F119" s="315">
        <v>0</v>
      </c>
      <c r="G119" s="316"/>
      <c r="H119" s="327"/>
    </row>
    <row r="120" spans="1:8" s="305" customFormat="1">
      <c r="A120" s="326" t="s">
        <v>356</v>
      </c>
      <c r="B120" s="314" t="s">
        <v>357</v>
      </c>
      <c r="C120" s="315">
        <v>0</v>
      </c>
      <c r="D120" s="315">
        <v>0</v>
      </c>
      <c r="E120" s="315">
        <v>0</v>
      </c>
      <c r="F120" s="315">
        <v>0</v>
      </c>
      <c r="G120" s="316"/>
      <c r="H120" s="327"/>
    </row>
    <row r="121" spans="1:8" s="305" customFormat="1">
      <c r="A121" s="326" t="s">
        <v>358</v>
      </c>
      <c r="B121" s="314" t="s">
        <v>275</v>
      </c>
      <c r="C121" s="315">
        <v>0</v>
      </c>
      <c r="D121" s="315">
        <v>0</v>
      </c>
      <c r="E121" s="315">
        <v>0</v>
      </c>
      <c r="F121" s="315">
        <v>0</v>
      </c>
      <c r="G121" s="316"/>
      <c r="H121" s="327"/>
    </row>
    <row r="122" spans="1:8" s="305" customFormat="1">
      <c r="A122" s="326" t="s">
        <v>359</v>
      </c>
      <c r="B122" s="314" t="s">
        <v>360</v>
      </c>
      <c r="C122" s="315">
        <v>0</v>
      </c>
      <c r="D122" s="315">
        <v>0</v>
      </c>
      <c r="E122" s="315">
        <v>0</v>
      </c>
      <c r="F122" s="315">
        <v>0</v>
      </c>
      <c r="G122" s="316"/>
      <c r="H122" s="327"/>
    </row>
    <row r="123" spans="1:8" s="305" customFormat="1" ht="30">
      <c r="A123" s="326" t="s">
        <v>361</v>
      </c>
      <c r="B123" s="314" t="s">
        <v>362</v>
      </c>
      <c r="C123" s="315">
        <v>0</v>
      </c>
      <c r="D123" s="315">
        <v>38246600</v>
      </c>
      <c r="E123" s="315">
        <v>38246600</v>
      </c>
      <c r="F123" s="315">
        <v>0</v>
      </c>
      <c r="G123" s="345">
        <v>0</v>
      </c>
      <c r="H123" s="346">
        <v>0</v>
      </c>
    </row>
    <row r="124" spans="1:8" s="305" customFormat="1">
      <c r="A124" s="326" t="s">
        <v>365</v>
      </c>
      <c r="B124" s="314" t="s">
        <v>366</v>
      </c>
      <c r="C124" s="315">
        <v>206730055.06</v>
      </c>
      <c r="D124" s="315">
        <v>0</v>
      </c>
      <c r="E124" s="315">
        <v>0</v>
      </c>
      <c r="F124" s="315">
        <v>206730055.06</v>
      </c>
      <c r="G124" s="345">
        <v>0</v>
      </c>
      <c r="H124" s="346">
        <v>206730055.06</v>
      </c>
    </row>
    <row r="125" spans="1:8" s="305" customFormat="1">
      <c r="A125" s="326" t="s">
        <v>367</v>
      </c>
      <c r="B125" s="314" t="s">
        <v>368</v>
      </c>
      <c r="C125" s="315">
        <v>141000</v>
      </c>
      <c r="D125" s="315">
        <v>1218176</v>
      </c>
      <c r="E125" s="315">
        <v>1077176</v>
      </c>
      <c r="F125" s="315">
        <v>0</v>
      </c>
      <c r="G125" s="345">
        <v>0</v>
      </c>
      <c r="H125" s="346">
        <v>0</v>
      </c>
    </row>
    <row r="126" spans="1:8" s="305" customFormat="1">
      <c r="A126" s="326" t="s">
        <v>369</v>
      </c>
      <c r="B126" s="314" t="s">
        <v>370</v>
      </c>
      <c r="C126" s="315">
        <v>0</v>
      </c>
      <c r="D126" s="315">
        <v>89197200</v>
      </c>
      <c r="E126" s="315">
        <v>89197200</v>
      </c>
      <c r="F126" s="315">
        <v>0</v>
      </c>
      <c r="G126" s="345">
        <v>0</v>
      </c>
      <c r="H126" s="346">
        <v>0</v>
      </c>
    </row>
    <row r="127" spans="1:8" s="305" customFormat="1">
      <c r="A127" s="326" t="s">
        <v>373</v>
      </c>
      <c r="B127" s="314" t="s">
        <v>374</v>
      </c>
      <c r="C127" s="315">
        <v>0</v>
      </c>
      <c r="D127" s="315">
        <v>15999690</v>
      </c>
      <c r="E127" s="315">
        <v>16155400</v>
      </c>
      <c r="F127" s="315">
        <v>155710</v>
      </c>
      <c r="G127" s="345">
        <v>155710</v>
      </c>
      <c r="H127" s="346">
        <v>0</v>
      </c>
    </row>
    <row r="128" spans="1:8" s="305" customFormat="1">
      <c r="A128" s="326" t="s">
        <v>375</v>
      </c>
      <c r="B128" s="314" t="s">
        <v>376</v>
      </c>
      <c r="C128" s="315">
        <v>0</v>
      </c>
      <c r="D128" s="315">
        <v>0</v>
      </c>
      <c r="E128" s="315">
        <v>0</v>
      </c>
      <c r="F128" s="315">
        <v>0</v>
      </c>
      <c r="G128" s="315">
        <v>0</v>
      </c>
      <c r="H128" s="330">
        <v>0</v>
      </c>
    </row>
    <row r="129" spans="1:8" s="305" customFormat="1">
      <c r="A129" s="326" t="s">
        <v>377</v>
      </c>
      <c r="B129" s="314" t="s">
        <v>325</v>
      </c>
      <c r="C129" s="315">
        <v>0</v>
      </c>
      <c r="D129" s="315">
        <v>0</v>
      </c>
      <c r="E129" s="315">
        <v>0</v>
      </c>
      <c r="F129" s="315">
        <v>0</v>
      </c>
      <c r="G129" s="315">
        <v>0</v>
      </c>
      <c r="H129" s="330">
        <v>0</v>
      </c>
    </row>
    <row r="130" spans="1:8" s="305" customFormat="1">
      <c r="A130" s="326" t="s">
        <v>378</v>
      </c>
      <c r="B130" s="314" t="s">
        <v>327</v>
      </c>
      <c r="C130" s="315">
        <v>0</v>
      </c>
      <c r="D130" s="315">
        <v>52533549.18</v>
      </c>
      <c r="E130" s="315">
        <v>52533549.18</v>
      </c>
      <c r="F130" s="315">
        <v>0</v>
      </c>
      <c r="G130" s="315">
        <v>0</v>
      </c>
      <c r="H130" s="330">
        <v>0</v>
      </c>
    </row>
    <row r="131" spans="1:8" s="305" customFormat="1">
      <c r="A131" s="326" t="s">
        <v>379</v>
      </c>
      <c r="B131" s="314" t="s">
        <v>380</v>
      </c>
      <c r="C131" s="315">
        <v>0</v>
      </c>
      <c r="D131" s="315">
        <v>0</v>
      </c>
      <c r="E131" s="315">
        <v>0</v>
      </c>
      <c r="F131" s="315">
        <v>0</v>
      </c>
      <c r="G131" s="315">
        <v>0</v>
      </c>
      <c r="H131" s="330">
        <v>0</v>
      </c>
    </row>
    <row r="132" spans="1:8" s="305" customFormat="1">
      <c r="A132" s="326" t="s">
        <v>381</v>
      </c>
      <c r="B132" s="314" t="s">
        <v>382</v>
      </c>
      <c r="C132" s="315">
        <v>0</v>
      </c>
      <c r="D132" s="315">
        <v>32137797</v>
      </c>
      <c r="E132" s="315">
        <v>32137797</v>
      </c>
      <c r="F132" s="315">
        <v>0</v>
      </c>
      <c r="G132" s="315">
        <v>0</v>
      </c>
      <c r="H132" s="330">
        <v>0</v>
      </c>
    </row>
    <row r="133" spans="1:8" s="305" customFormat="1">
      <c r="A133" s="326" t="s">
        <v>383</v>
      </c>
      <c r="B133" s="314" t="s">
        <v>384</v>
      </c>
      <c r="C133" s="315">
        <v>0</v>
      </c>
      <c r="D133" s="315">
        <v>0</v>
      </c>
      <c r="E133" s="315">
        <v>0</v>
      </c>
      <c r="F133" s="315">
        <v>0</v>
      </c>
      <c r="G133" s="315">
        <v>0</v>
      </c>
      <c r="H133" s="330">
        <v>0</v>
      </c>
    </row>
    <row r="134" spans="1:8">
      <c r="A134" s="324" t="s">
        <v>41</v>
      </c>
      <c r="B134" s="310" t="s">
        <v>42</v>
      </c>
      <c r="C134" s="311">
        <v>1659560171.77</v>
      </c>
      <c r="D134" s="311">
        <v>2729696715.7399998</v>
      </c>
      <c r="E134" s="311">
        <v>2660661472.6399999</v>
      </c>
      <c r="F134" s="311">
        <v>1590524928.6700001</v>
      </c>
      <c r="G134" s="341">
        <v>1590524928.6700001</v>
      </c>
      <c r="H134" s="342">
        <v>0</v>
      </c>
    </row>
    <row r="135" spans="1:8">
      <c r="A135" s="325" t="s">
        <v>44</v>
      </c>
      <c r="B135" s="312" t="s">
        <v>45</v>
      </c>
      <c r="C135" s="313">
        <v>1659560171.77</v>
      </c>
      <c r="D135" s="313">
        <v>2729696715.7399998</v>
      </c>
      <c r="E135" s="313">
        <v>2660661472.6399999</v>
      </c>
      <c r="F135" s="313">
        <v>1590524928.6700001</v>
      </c>
      <c r="G135" s="343">
        <v>1590524928.6700001</v>
      </c>
      <c r="H135" s="344">
        <v>0</v>
      </c>
    </row>
    <row r="136" spans="1:8" s="305" customFormat="1">
      <c r="A136" s="326" t="s">
        <v>385</v>
      </c>
      <c r="B136" s="314" t="s">
        <v>386</v>
      </c>
      <c r="C136" s="315">
        <v>0</v>
      </c>
      <c r="D136" s="315">
        <v>1144875451.03</v>
      </c>
      <c r="E136" s="315">
        <v>1144875451.03</v>
      </c>
      <c r="F136" s="315">
        <v>0</v>
      </c>
      <c r="G136" s="345">
        <v>0</v>
      </c>
      <c r="H136" s="346">
        <v>0</v>
      </c>
    </row>
    <row r="137" spans="1:8" s="305" customFormat="1">
      <c r="A137" s="326" t="s">
        <v>387</v>
      </c>
      <c r="B137" s="314" t="s">
        <v>388</v>
      </c>
      <c r="C137" s="315">
        <v>92726520.790000007</v>
      </c>
      <c r="D137" s="315">
        <v>201645268.65000001</v>
      </c>
      <c r="E137" s="315">
        <v>193752567.78999999</v>
      </c>
      <c r="F137" s="315">
        <v>84833819.930000007</v>
      </c>
      <c r="G137" s="345">
        <v>84833819.930000007</v>
      </c>
      <c r="H137" s="346">
        <v>0</v>
      </c>
    </row>
    <row r="138" spans="1:8" s="305" customFormat="1">
      <c r="A138" s="326" t="s">
        <v>389</v>
      </c>
      <c r="B138" s="314" t="s">
        <v>390</v>
      </c>
      <c r="C138" s="315">
        <v>436035780.58999997</v>
      </c>
      <c r="D138" s="315">
        <v>96109186</v>
      </c>
      <c r="E138" s="315">
        <v>107358250.77</v>
      </c>
      <c r="F138" s="315">
        <v>447284845.36000001</v>
      </c>
      <c r="G138" s="345">
        <v>447284845.36000001</v>
      </c>
      <c r="H138" s="346">
        <v>0</v>
      </c>
    </row>
    <row r="139" spans="1:8" s="305" customFormat="1">
      <c r="A139" s="326" t="s">
        <v>391</v>
      </c>
      <c r="B139" s="314" t="s">
        <v>392</v>
      </c>
      <c r="C139" s="315">
        <v>367603598.87</v>
      </c>
      <c r="D139" s="315">
        <v>69740242</v>
      </c>
      <c r="E139" s="315">
        <v>81386594.480000004</v>
      </c>
      <c r="F139" s="315">
        <v>379249951.35000002</v>
      </c>
      <c r="G139" s="345">
        <v>379249951.35000002</v>
      </c>
      <c r="H139" s="346">
        <v>0</v>
      </c>
    </row>
    <row r="140" spans="1:8" s="305" customFormat="1">
      <c r="A140" s="326" t="s">
        <v>393</v>
      </c>
      <c r="B140" s="314" t="s">
        <v>394</v>
      </c>
      <c r="C140" s="315">
        <v>287000941</v>
      </c>
      <c r="D140" s="315">
        <v>287754080</v>
      </c>
      <c r="E140" s="315">
        <v>75248809.260000005</v>
      </c>
      <c r="F140" s="315">
        <v>74495670.260000005</v>
      </c>
      <c r="G140" s="345">
        <v>74495670.260000005</v>
      </c>
      <c r="H140" s="346">
        <v>0</v>
      </c>
    </row>
    <row r="141" spans="1:8" s="305" customFormat="1">
      <c r="A141" s="326" t="s">
        <v>395</v>
      </c>
      <c r="B141" s="314" t="s">
        <v>396</v>
      </c>
      <c r="C141" s="315">
        <v>323876212.06999999</v>
      </c>
      <c r="D141" s="315">
        <v>25697941</v>
      </c>
      <c r="E141" s="315">
        <v>155414133.28</v>
      </c>
      <c r="F141" s="315">
        <v>453592404.35000002</v>
      </c>
      <c r="G141" s="345">
        <v>453592404.35000002</v>
      </c>
      <c r="H141" s="346">
        <v>0</v>
      </c>
    </row>
    <row r="142" spans="1:8" s="305" customFormat="1">
      <c r="A142" s="326" t="s">
        <v>397</v>
      </c>
      <c r="B142" s="314" t="s">
        <v>291</v>
      </c>
      <c r="C142" s="315">
        <v>0</v>
      </c>
      <c r="D142" s="315">
        <v>12368349.359999999</v>
      </c>
      <c r="E142" s="315">
        <v>12368349.359999999</v>
      </c>
      <c r="F142" s="315">
        <v>0</v>
      </c>
      <c r="G142" s="345">
        <v>0</v>
      </c>
      <c r="H142" s="346">
        <v>0</v>
      </c>
    </row>
    <row r="143" spans="1:8" s="305" customFormat="1">
      <c r="A143" s="326" t="s">
        <v>398</v>
      </c>
      <c r="B143" s="314" t="s">
        <v>399</v>
      </c>
      <c r="C143" s="315">
        <v>152317118.44999999</v>
      </c>
      <c r="D143" s="315">
        <v>91602231.090000004</v>
      </c>
      <c r="E143" s="315">
        <v>90353350.060000002</v>
      </c>
      <c r="F143" s="315">
        <v>151068237.41999999</v>
      </c>
      <c r="G143" s="345">
        <v>151068237.41999999</v>
      </c>
      <c r="H143" s="346">
        <v>0</v>
      </c>
    </row>
    <row r="144" spans="1:8" s="305" customFormat="1">
      <c r="A144" s="326" t="s">
        <v>401</v>
      </c>
      <c r="B144" s="314" t="s">
        <v>402</v>
      </c>
      <c r="C144" s="315">
        <v>0</v>
      </c>
      <c r="D144" s="315">
        <v>218278870.41999999</v>
      </c>
      <c r="E144" s="315">
        <v>218278870.41999999</v>
      </c>
      <c r="F144" s="315">
        <v>0</v>
      </c>
      <c r="G144" s="345">
        <v>0</v>
      </c>
      <c r="H144" s="346">
        <v>0</v>
      </c>
    </row>
    <row r="145" spans="1:8" s="305" customFormat="1">
      <c r="A145" s="326" t="s">
        <v>403</v>
      </c>
      <c r="B145" s="314" t="s">
        <v>404</v>
      </c>
      <c r="C145" s="315">
        <v>0</v>
      </c>
      <c r="D145" s="315">
        <v>12047900</v>
      </c>
      <c r="E145" s="315">
        <v>12047900</v>
      </c>
      <c r="F145" s="315">
        <v>0</v>
      </c>
      <c r="G145" s="345">
        <v>0</v>
      </c>
      <c r="H145" s="346">
        <v>0</v>
      </c>
    </row>
    <row r="146" spans="1:8" s="305" customFormat="1">
      <c r="A146" s="326" t="s">
        <v>405</v>
      </c>
      <c r="B146" s="314" t="s">
        <v>406</v>
      </c>
      <c r="C146" s="315">
        <v>0</v>
      </c>
      <c r="D146" s="315">
        <v>0</v>
      </c>
      <c r="E146" s="315">
        <v>0</v>
      </c>
      <c r="F146" s="315">
        <v>0</v>
      </c>
      <c r="G146" s="316">
        <v>0</v>
      </c>
      <c r="H146" s="327">
        <v>0</v>
      </c>
    </row>
    <row r="147" spans="1:8" s="305" customFormat="1">
      <c r="A147" s="326" t="s">
        <v>407</v>
      </c>
      <c r="B147" s="314" t="s">
        <v>408</v>
      </c>
      <c r="C147" s="315">
        <v>0</v>
      </c>
      <c r="D147" s="315">
        <v>268834900</v>
      </c>
      <c r="E147" s="315">
        <v>268834900</v>
      </c>
      <c r="F147" s="315">
        <v>0</v>
      </c>
      <c r="G147" s="345">
        <v>0</v>
      </c>
      <c r="H147" s="346">
        <v>0</v>
      </c>
    </row>
    <row r="148" spans="1:8" s="305" customFormat="1">
      <c r="A148" s="326" t="s">
        <v>409</v>
      </c>
      <c r="B148" s="314" t="s">
        <v>410</v>
      </c>
      <c r="C148" s="315">
        <v>0</v>
      </c>
      <c r="D148" s="315">
        <v>190447400</v>
      </c>
      <c r="E148" s="315">
        <v>190447400</v>
      </c>
      <c r="F148" s="315">
        <v>0</v>
      </c>
      <c r="G148" s="345">
        <v>0</v>
      </c>
      <c r="H148" s="346">
        <v>0</v>
      </c>
    </row>
    <row r="149" spans="1:8" s="305" customFormat="1">
      <c r="A149" s="326" t="s">
        <v>411</v>
      </c>
      <c r="B149" s="314" t="s">
        <v>412</v>
      </c>
      <c r="C149" s="315">
        <v>0</v>
      </c>
      <c r="D149" s="315">
        <v>101916400</v>
      </c>
      <c r="E149" s="315">
        <v>101916400</v>
      </c>
      <c r="F149" s="315">
        <v>0</v>
      </c>
      <c r="G149" s="345">
        <v>0</v>
      </c>
      <c r="H149" s="346">
        <v>0</v>
      </c>
    </row>
    <row r="150" spans="1:8" s="305" customFormat="1">
      <c r="A150" s="326" t="s">
        <v>413</v>
      </c>
      <c r="B150" s="314" t="s">
        <v>414</v>
      </c>
      <c r="C150" s="315">
        <v>0</v>
      </c>
      <c r="D150" s="315">
        <v>8378496.1900000004</v>
      </c>
      <c r="E150" s="315">
        <v>8378496.1900000004</v>
      </c>
      <c r="F150" s="315">
        <v>0</v>
      </c>
      <c r="G150" s="345">
        <v>0</v>
      </c>
      <c r="H150" s="346">
        <v>0</v>
      </c>
    </row>
    <row r="151" spans="1:8">
      <c r="A151" s="324" t="s">
        <v>62</v>
      </c>
      <c r="B151" s="310" t="s">
        <v>68</v>
      </c>
      <c r="C151" s="311">
        <v>11070007389</v>
      </c>
      <c r="D151" s="311">
        <v>0</v>
      </c>
      <c r="E151" s="311">
        <v>468948209</v>
      </c>
      <c r="F151" s="311">
        <v>11538955598</v>
      </c>
      <c r="G151" s="341">
        <v>0</v>
      </c>
      <c r="H151" s="342">
        <v>11538955598</v>
      </c>
    </row>
    <row r="152" spans="1:8">
      <c r="A152" s="325" t="s">
        <v>69</v>
      </c>
      <c r="B152" s="312" t="s">
        <v>70</v>
      </c>
      <c r="C152" s="313">
        <v>11070007389</v>
      </c>
      <c r="D152" s="313">
        <v>0</v>
      </c>
      <c r="E152" s="313">
        <v>468948209</v>
      </c>
      <c r="F152" s="313">
        <v>11538955598</v>
      </c>
      <c r="G152" s="343">
        <v>0</v>
      </c>
      <c r="H152" s="344">
        <v>11538955598</v>
      </c>
    </row>
    <row r="153" spans="1:8" s="305" customFormat="1">
      <c r="A153" s="326" t="s">
        <v>415</v>
      </c>
      <c r="B153" s="314" t="s">
        <v>416</v>
      </c>
      <c r="C153" s="315">
        <v>11070007389</v>
      </c>
      <c r="D153" s="315">
        <v>0</v>
      </c>
      <c r="E153" s="315">
        <v>468948209</v>
      </c>
      <c r="F153" s="315">
        <v>11538955598</v>
      </c>
      <c r="G153" s="345">
        <v>0</v>
      </c>
      <c r="H153" s="346">
        <v>11538955598</v>
      </c>
    </row>
    <row r="154" spans="1:8">
      <c r="A154" s="324" t="s">
        <v>48</v>
      </c>
      <c r="B154" s="310" t="s">
        <v>49</v>
      </c>
      <c r="C154" s="311">
        <v>9196420850.6299992</v>
      </c>
      <c r="D154" s="311">
        <v>3363133388.5</v>
      </c>
      <c r="E154" s="311">
        <v>270124352</v>
      </c>
      <c r="F154" s="311">
        <v>6103411814.1300001</v>
      </c>
      <c r="G154" s="341">
        <v>6103411814.1300001</v>
      </c>
      <c r="H154" s="342">
        <v>0</v>
      </c>
    </row>
    <row r="155" spans="1:8">
      <c r="A155" s="325" t="s">
        <v>52</v>
      </c>
      <c r="B155" s="312" t="s">
        <v>53</v>
      </c>
      <c r="C155" s="313">
        <v>9196420850.6299992</v>
      </c>
      <c r="D155" s="313">
        <v>3363133388.5</v>
      </c>
      <c r="E155" s="313">
        <v>270124352</v>
      </c>
      <c r="F155" s="313">
        <v>6103411814.1300001</v>
      </c>
      <c r="G155" s="343">
        <v>6103411814.1300001</v>
      </c>
      <c r="H155" s="344">
        <v>0</v>
      </c>
    </row>
    <row r="156" spans="1:8" s="305" customFormat="1">
      <c r="A156" s="326" t="s">
        <v>417</v>
      </c>
      <c r="B156" s="314" t="s">
        <v>224</v>
      </c>
      <c r="C156" s="315">
        <v>9196420850.6299992</v>
      </c>
      <c r="D156" s="315">
        <v>3363133388.5</v>
      </c>
      <c r="E156" s="315">
        <v>270124352</v>
      </c>
      <c r="F156" s="315">
        <v>6103411814.1300001</v>
      </c>
      <c r="G156" s="345">
        <v>6103411814.1300001</v>
      </c>
      <c r="H156" s="346">
        <v>0</v>
      </c>
    </row>
    <row r="157" spans="1:8">
      <c r="A157" s="332" t="s">
        <v>418</v>
      </c>
      <c r="B157" s="308" t="s">
        <v>78</v>
      </c>
      <c r="C157" s="309">
        <v>3819272261.6300001</v>
      </c>
      <c r="D157" s="309">
        <v>0</v>
      </c>
      <c r="E157" s="309">
        <v>0</v>
      </c>
      <c r="F157" s="309">
        <v>3819272261.6300001</v>
      </c>
      <c r="G157" s="318"/>
      <c r="H157" s="333">
        <v>3819272261.6300001</v>
      </c>
    </row>
    <row r="158" spans="1:8">
      <c r="A158" s="324" t="s">
        <v>81</v>
      </c>
      <c r="B158" s="310" t="s">
        <v>82</v>
      </c>
      <c r="C158" s="311">
        <v>3819272261.6300001</v>
      </c>
      <c r="D158" s="311">
        <v>0</v>
      </c>
      <c r="E158" s="311">
        <v>0</v>
      </c>
      <c r="F158" s="311">
        <v>3819272261.6300001</v>
      </c>
      <c r="G158" s="319"/>
      <c r="H158" s="328">
        <v>3819272261.6300001</v>
      </c>
    </row>
    <row r="159" spans="1:8">
      <c r="A159" s="325" t="s">
        <v>85</v>
      </c>
      <c r="B159" s="312" t="s">
        <v>86</v>
      </c>
      <c r="C159" s="313">
        <v>12771061542.1</v>
      </c>
      <c r="D159" s="313">
        <v>0</v>
      </c>
      <c r="E159" s="313">
        <v>0</v>
      </c>
      <c r="F159" s="313">
        <v>12771061542.1</v>
      </c>
      <c r="G159" s="317"/>
      <c r="H159" s="329">
        <v>12771061542.1</v>
      </c>
    </row>
    <row r="160" spans="1:8" s="305" customFormat="1">
      <c r="A160" s="326" t="s">
        <v>419</v>
      </c>
      <c r="B160" s="314" t="s">
        <v>420</v>
      </c>
      <c r="C160" s="315">
        <v>12771061542.1</v>
      </c>
      <c r="D160" s="315">
        <v>0</v>
      </c>
      <c r="E160" s="315">
        <v>0</v>
      </c>
      <c r="F160" s="315">
        <v>12771061542.1</v>
      </c>
      <c r="G160" s="316"/>
      <c r="H160" s="330">
        <v>12771061542.1</v>
      </c>
    </row>
    <row r="161" spans="1:8">
      <c r="A161" s="325" t="s">
        <v>89</v>
      </c>
      <c r="B161" s="312" t="s">
        <v>421</v>
      </c>
      <c r="C161" s="313">
        <v>-8951789280.4699993</v>
      </c>
      <c r="D161" s="313">
        <v>0</v>
      </c>
      <c r="E161" s="313">
        <v>0</v>
      </c>
      <c r="F161" s="313">
        <v>-8951789280.4699993</v>
      </c>
      <c r="G161" s="317"/>
      <c r="H161" s="329">
        <v>-8951789280.4699993</v>
      </c>
    </row>
    <row r="162" spans="1:8" s="305" customFormat="1">
      <c r="A162" s="326" t="s">
        <v>422</v>
      </c>
      <c r="B162" s="314" t="s">
        <v>423</v>
      </c>
      <c r="C162" s="315">
        <v>3905839153.2199998</v>
      </c>
      <c r="D162" s="315">
        <v>0</v>
      </c>
      <c r="E162" s="315">
        <v>0</v>
      </c>
      <c r="F162" s="315">
        <v>3905839153.2199998</v>
      </c>
      <c r="G162" s="316"/>
      <c r="H162" s="330">
        <v>3905839153.2199998</v>
      </c>
    </row>
    <row r="163" spans="1:8" s="305" customFormat="1">
      <c r="A163" s="326" t="s">
        <v>424</v>
      </c>
      <c r="B163" s="314" t="s">
        <v>425</v>
      </c>
      <c r="C163" s="315">
        <v>-12857628433.690001</v>
      </c>
      <c r="D163" s="315">
        <v>0</v>
      </c>
      <c r="E163" s="315">
        <v>0</v>
      </c>
      <c r="F163" s="315">
        <v>-12857628433.690001</v>
      </c>
      <c r="G163" s="316"/>
      <c r="H163" s="330">
        <v>-12857628433.690001</v>
      </c>
    </row>
    <row r="164" spans="1:8">
      <c r="A164" s="325" t="s">
        <v>96</v>
      </c>
      <c r="B164" s="312" t="s">
        <v>93</v>
      </c>
      <c r="C164" s="313">
        <v>0</v>
      </c>
      <c r="D164" s="313">
        <v>0</v>
      </c>
      <c r="E164" s="313">
        <v>0</v>
      </c>
      <c r="F164" s="313">
        <v>0</v>
      </c>
      <c r="G164" s="317"/>
      <c r="H164" s="329">
        <v>0</v>
      </c>
    </row>
    <row r="165" spans="1:8" s="305" customFormat="1">
      <c r="A165" s="326" t="s">
        <v>426</v>
      </c>
      <c r="B165" s="314" t="s">
        <v>427</v>
      </c>
      <c r="C165" s="315">
        <v>0</v>
      </c>
      <c r="D165" s="315">
        <v>0</v>
      </c>
      <c r="E165" s="315">
        <v>0</v>
      </c>
      <c r="F165" s="315">
        <v>0</v>
      </c>
      <c r="G165" s="316"/>
      <c r="H165" s="330">
        <v>0</v>
      </c>
    </row>
    <row r="166" spans="1:8" s="305" customFormat="1">
      <c r="A166" s="326" t="s">
        <v>559</v>
      </c>
      <c r="B166" s="314" t="s">
        <v>560</v>
      </c>
      <c r="C166" s="315">
        <v>0</v>
      </c>
      <c r="D166" s="315">
        <v>0</v>
      </c>
      <c r="E166" s="315">
        <v>0</v>
      </c>
      <c r="F166" s="315">
        <v>0</v>
      </c>
      <c r="G166" s="316"/>
      <c r="H166" s="330">
        <v>0</v>
      </c>
    </row>
    <row r="167" spans="1:8" ht="30">
      <c r="A167" s="325" t="s">
        <v>428</v>
      </c>
      <c r="B167" s="312" t="s">
        <v>97</v>
      </c>
      <c r="C167" s="313">
        <v>0</v>
      </c>
      <c r="D167" s="313">
        <v>0</v>
      </c>
      <c r="E167" s="313">
        <v>0</v>
      </c>
      <c r="F167" s="313">
        <v>0</v>
      </c>
      <c r="G167" s="317"/>
      <c r="H167" s="329">
        <v>0</v>
      </c>
    </row>
    <row r="168" spans="1:8" s="305" customFormat="1">
      <c r="A168" s="326" t="s">
        <v>429</v>
      </c>
      <c r="B168" s="314" t="s">
        <v>430</v>
      </c>
      <c r="C168" s="315">
        <v>0</v>
      </c>
      <c r="D168" s="315">
        <v>0</v>
      </c>
      <c r="E168" s="315">
        <v>0</v>
      </c>
      <c r="F168" s="315">
        <v>0</v>
      </c>
      <c r="G168" s="316"/>
      <c r="H168" s="330">
        <v>0</v>
      </c>
    </row>
    <row r="169" spans="1:8" s="305" customFormat="1">
      <c r="A169" s="326" t="s">
        <v>431</v>
      </c>
      <c r="B169" s="314" t="s">
        <v>432</v>
      </c>
      <c r="C169" s="315">
        <v>0</v>
      </c>
      <c r="D169" s="315">
        <v>0</v>
      </c>
      <c r="E169" s="315">
        <v>0</v>
      </c>
      <c r="F169" s="315">
        <v>0</v>
      </c>
      <c r="G169" s="316"/>
      <c r="H169" s="330">
        <v>0</v>
      </c>
    </row>
    <row r="170" spans="1:8" s="305" customFormat="1">
      <c r="A170" s="326" t="s">
        <v>433</v>
      </c>
      <c r="B170" s="314" t="s">
        <v>434</v>
      </c>
      <c r="C170" s="315">
        <v>0</v>
      </c>
      <c r="D170" s="315">
        <v>0</v>
      </c>
      <c r="E170" s="315">
        <v>0</v>
      </c>
      <c r="F170" s="315">
        <v>0</v>
      </c>
      <c r="G170" s="316"/>
      <c r="H170" s="330">
        <v>0</v>
      </c>
    </row>
    <row r="171" spans="1:8" s="305" customFormat="1">
      <c r="A171" s="326" t="s">
        <v>435</v>
      </c>
      <c r="B171" s="314" t="s">
        <v>436</v>
      </c>
      <c r="C171" s="315">
        <v>0</v>
      </c>
      <c r="D171" s="315">
        <v>0</v>
      </c>
      <c r="E171" s="315">
        <v>0</v>
      </c>
      <c r="F171" s="315">
        <v>0</v>
      </c>
      <c r="G171" s="316"/>
      <c r="H171" s="330">
        <v>0</v>
      </c>
    </row>
    <row r="172" spans="1:8" s="305" customFormat="1">
      <c r="A172" s="326" t="s">
        <v>437</v>
      </c>
      <c r="B172" s="314" t="s">
        <v>438</v>
      </c>
      <c r="C172" s="315">
        <v>0</v>
      </c>
      <c r="D172" s="315">
        <v>0</v>
      </c>
      <c r="E172" s="315">
        <v>0</v>
      </c>
      <c r="F172" s="315">
        <v>0</v>
      </c>
      <c r="G172" s="316"/>
      <c r="H172" s="330">
        <v>0</v>
      </c>
    </row>
    <row r="173" spans="1:8">
      <c r="A173" s="332" t="s">
        <v>151</v>
      </c>
      <c r="B173" s="308" t="s">
        <v>439</v>
      </c>
      <c r="C173" s="309">
        <v>6594514473.3599997</v>
      </c>
      <c r="D173" s="309">
        <v>3868674712.2800002</v>
      </c>
      <c r="E173" s="309">
        <v>14829984449.280001</v>
      </c>
      <c r="F173" s="309">
        <v>17555824210.360001</v>
      </c>
      <c r="G173" s="318">
        <v>0</v>
      </c>
      <c r="H173" s="333">
        <v>17555824210.360001</v>
      </c>
    </row>
    <row r="174" spans="1:8">
      <c r="A174" s="324" t="s">
        <v>153</v>
      </c>
      <c r="B174" s="310" t="s">
        <v>154</v>
      </c>
      <c r="C174" s="311">
        <v>3944255331</v>
      </c>
      <c r="D174" s="311">
        <v>3827460580.5</v>
      </c>
      <c r="E174" s="311">
        <v>13387717059.5</v>
      </c>
      <c r="F174" s="311">
        <v>13504511810</v>
      </c>
      <c r="G174" s="319">
        <v>0</v>
      </c>
      <c r="H174" s="328">
        <v>13504511810</v>
      </c>
    </row>
    <row r="175" spans="1:8" ht="30">
      <c r="A175" s="325" t="s">
        <v>155</v>
      </c>
      <c r="B175" s="312" t="s">
        <v>841</v>
      </c>
      <c r="C175" s="313">
        <v>3944255331</v>
      </c>
      <c r="D175" s="313">
        <v>3827460580.5</v>
      </c>
      <c r="E175" s="313">
        <v>13387717059.5</v>
      </c>
      <c r="F175" s="313">
        <v>13504511810</v>
      </c>
      <c r="G175" s="317">
        <v>0</v>
      </c>
      <c r="H175" s="329">
        <v>13504511810</v>
      </c>
    </row>
    <row r="176" spans="1:8" s="305" customFormat="1">
      <c r="A176" s="326" t="s">
        <v>876</v>
      </c>
      <c r="B176" s="314" t="s">
        <v>877</v>
      </c>
      <c r="C176" s="315">
        <v>0</v>
      </c>
      <c r="D176" s="315">
        <v>8802928</v>
      </c>
      <c r="E176" s="315">
        <v>196884563</v>
      </c>
      <c r="F176" s="315">
        <v>188081635</v>
      </c>
      <c r="G176" s="316">
        <v>0</v>
      </c>
      <c r="H176" s="330">
        <v>188081635</v>
      </c>
    </row>
    <row r="177" spans="1:8" s="305" customFormat="1">
      <c r="A177" s="326" t="s">
        <v>440</v>
      </c>
      <c r="B177" s="314" t="s">
        <v>224</v>
      </c>
      <c r="C177" s="315">
        <v>3944255331</v>
      </c>
      <c r="D177" s="315">
        <v>3818657652.5</v>
      </c>
      <c r="E177" s="315">
        <v>13190832496.5</v>
      </c>
      <c r="F177" s="315">
        <v>13316430175</v>
      </c>
      <c r="G177" s="316">
        <v>0</v>
      </c>
      <c r="H177" s="330">
        <v>13316430175</v>
      </c>
    </row>
    <row r="178" spans="1:8">
      <c r="A178" s="325" t="s">
        <v>157</v>
      </c>
      <c r="B178" s="312" t="s">
        <v>158</v>
      </c>
      <c r="C178" s="313">
        <v>0</v>
      </c>
      <c r="D178" s="313">
        <v>0</v>
      </c>
      <c r="E178" s="313">
        <v>0</v>
      </c>
      <c r="F178" s="313">
        <v>0</v>
      </c>
      <c r="G178" s="317">
        <v>0</v>
      </c>
      <c r="H178" s="329">
        <v>0</v>
      </c>
    </row>
    <row r="179" spans="1:8" s="305" customFormat="1">
      <c r="A179" s="326" t="s">
        <v>441</v>
      </c>
      <c r="B179" s="314" t="s">
        <v>232</v>
      </c>
      <c r="C179" s="315">
        <v>0</v>
      </c>
      <c r="D179" s="315">
        <v>0</v>
      </c>
      <c r="E179" s="315">
        <v>0</v>
      </c>
      <c r="F179" s="315">
        <v>0</v>
      </c>
      <c r="G179" s="316">
        <v>0</v>
      </c>
      <c r="H179" s="330">
        <v>0</v>
      </c>
    </row>
    <row r="180" spans="1:8">
      <c r="A180" s="324" t="s">
        <v>554</v>
      </c>
      <c r="B180" s="310" t="s">
        <v>555</v>
      </c>
      <c r="C180" s="311">
        <v>0</v>
      </c>
      <c r="D180" s="311">
        <v>0</v>
      </c>
      <c r="E180" s="311">
        <v>0</v>
      </c>
      <c r="F180" s="311">
        <v>0</v>
      </c>
      <c r="G180" s="319">
        <v>0</v>
      </c>
      <c r="H180" s="328">
        <v>0</v>
      </c>
    </row>
    <row r="181" spans="1:8">
      <c r="A181" s="325" t="s">
        <v>562</v>
      </c>
      <c r="B181" s="312" t="s">
        <v>563</v>
      </c>
      <c r="C181" s="313">
        <v>0</v>
      </c>
      <c r="D181" s="313">
        <v>0</v>
      </c>
      <c r="E181" s="313">
        <v>0</v>
      </c>
      <c r="F181" s="313">
        <v>0</v>
      </c>
      <c r="G181" s="317">
        <v>0</v>
      </c>
      <c r="H181" s="329">
        <v>0</v>
      </c>
    </row>
    <row r="182" spans="1:8" s="305" customFormat="1">
      <c r="A182" s="326" t="s">
        <v>564</v>
      </c>
      <c r="B182" s="314" t="s">
        <v>565</v>
      </c>
      <c r="C182" s="315">
        <v>0</v>
      </c>
      <c r="D182" s="315">
        <v>0</v>
      </c>
      <c r="E182" s="315">
        <v>0</v>
      </c>
      <c r="F182" s="315">
        <v>0</v>
      </c>
      <c r="G182" s="316">
        <v>0</v>
      </c>
      <c r="H182" s="330">
        <v>0</v>
      </c>
    </row>
    <row r="183" spans="1:8">
      <c r="A183" s="324" t="s">
        <v>159</v>
      </c>
      <c r="B183" s="310" t="s">
        <v>160</v>
      </c>
      <c r="C183" s="311">
        <v>2650259142.3600001</v>
      </c>
      <c r="D183" s="311">
        <v>41214131.780000001</v>
      </c>
      <c r="E183" s="311">
        <v>1442267389.78</v>
      </c>
      <c r="F183" s="311">
        <v>4051312400.3600001</v>
      </c>
      <c r="G183" s="319">
        <v>0</v>
      </c>
      <c r="H183" s="328">
        <v>4051312400.3600001</v>
      </c>
    </row>
    <row r="184" spans="1:8">
      <c r="A184" s="325" t="s">
        <v>161</v>
      </c>
      <c r="B184" s="312" t="s">
        <v>162</v>
      </c>
      <c r="C184" s="313">
        <v>1069532774.08</v>
      </c>
      <c r="D184" s="313">
        <v>0</v>
      </c>
      <c r="E184" s="313">
        <v>259949934</v>
      </c>
      <c r="F184" s="313">
        <v>1329482708.0799999</v>
      </c>
      <c r="G184" s="317">
        <v>0</v>
      </c>
      <c r="H184" s="329">
        <v>1329482708.0799999</v>
      </c>
    </row>
    <row r="185" spans="1:8" s="305" customFormat="1" ht="30">
      <c r="A185" s="326" t="s">
        <v>442</v>
      </c>
      <c r="B185" s="314" t="s">
        <v>443</v>
      </c>
      <c r="C185" s="315">
        <v>544567483</v>
      </c>
      <c r="D185" s="315">
        <v>0</v>
      </c>
      <c r="E185" s="315">
        <v>259949934</v>
      </c>
      <c r="F185" s="315">
        <v>804517417</v>
      </c>
      <c r="G185" s="316">
        <v>0</v>
      </c>
      <c r="H185" s="330">
        <v>804517417</v>
      </c>
    </row>
    <row r="186" spans="1:8" s="305" customFormat="1">
      <c r="A186" s="326" t="s">
        <v>444</v>
      </c>
      <c r="B186" s="314" t="s">
        <v>445</v>
      </c>
      <c r="C186" s="315">
        <v>524965291.07999998</v>
      </c>
      <c r="D186" s="315">
        <v>0</v>
      </c>
      <c r="E186" s="315">
        <v>0</v>
      </c>
      <c r="F186" s="315">
        <v>524965291.07999998</v>
      </c>
      <c r="G186" s="316">
        <v>0</v>
      </c>
      <c r="H186" s="330">
        <v>524965291.07999998</v>
      </c>
    </row>
    <row r="187" spans="1:8">
      <c r="A187" s="325" t="s">
        <v>163</v>
      </c>
      <c r="B187" s="312" t="s">
        <v>164</v>
      </c>
      <c r="C187" s="313">
        <v>3072266.28</v>
      </c>
      <c r="D187" s="313">
        <v>8423427.7799999993</v>
      </c>
      <c r="E187" s="313">
        <v>8423975.7799999993</v>
      </c>
      <c r="F187" s="313">
        <v>3072814.28</v>
      </c>
      <c r="G187" s="317">
        <v>0</v>
      </c>
      <c r="H187" s="329">
        <v>3072814.28</v>
      </c>
    </row>
    <row r="188" spans="1:8" s="305" customFormat="1">
      <c r="A188" s="326" t="s">
        <v>878</v>
      </c>
      <c r="B188" s="314" t="s">
        <v>875</v>
      </c>
      <c r="C188" s="315">
        <v>0</v>
      </c>
      <c r="D188" s="315">
        <v>8423427.7799999993</v>
      </c>
      <c r="E188" s="315">
        <v>8423427.7799999993</v>
      </c>
      <c r="F188" s="315">
        <v>0</v>
      </c>
      <c r="G188" s="316">
        <v>0</v>
      </c>
      <c r="H188" s="330">
        <v>0</v>
      </c>
    </row>
    <row r="189" spans="1:8" s="305" customFormat="1">
      <c r="A189" s="326" t="s">
        <v>448</v>
      </c>
      <c r="B189" s="314" t="s">
        <v>449</v>
      </c>
      <c r="C189" s="315">
        <v>3072266.28</v>
      </c>
      <c r="D189" s="315">
        <v>0</v>
      </c>
      <c r="E189" s="315">
        <v>548</v>
      </c>
      <c r="F189" s="315">
        <v>3072814.28</v>
      </c>
      <c r="G189" s="316">
        <v>0</v>
      </c>
      <c r="H189" s="330">
        <v>3072814.28</v>
      </c>
    </row>
    <row r="190" spans="1:8">
      <c r="A190" s="325" t="s">
        <v>165</v>
      </c>
      <c r="B190" s="312" t="s">
        <v>566</v>
      </c>
      <c r="C190" s="313">
        <v>4269913</v>
      </c>
      <c r="D190" s="313">
        <v>0</v>
      </c>
      <c r="E190" s="313">
        <v>1654088</v>
      </c>
      <c r="F190" s="313">
        <v>5924001</v>
      </c>
      <c r="G190" s="317">
        <v>0</v>
      </c>
      <c r="H190" s="329">
        <v>5924001</v>
      </c>
    </row>
    <row r="191" spans="1:8" s="305" customFormat="1">
      <c r="A191" s="326" t="s">
        <v>451</v>
      </c>
      <c r="B191" s="314" t="s">
        <v>430</v>
      </c>
      <c r="C191" s="315">
        <v>4269913</v>
      </c>
      <c r="D191" s="315">
        <v>0</v>
      </c>
      <c r="E191" s="315">
        <v>1654088</v>
      </c>
      <c r="F191" s="315">
        <v>5924001</v>
      </c>
      <c r="G191" s="316">
        <v>0</v>
      </c>
      <c r="H191" s="330">
        <v>5924001</v>
      </c>
    </row>
    <row r="192" spans="1:8">
      <c r="A192" s="325" t="s">
        <v>567</v>
      </c>
      <c r="B192" s="312" t="s">
        <v>568</v>
      </c>
      <c r="C192" s="313">
        <v>1573384189</v>
      </c>
      <c r="D192" s="313">
        <v>32790704</v>
      </c>
      <c r="E192" s="313">
        <v>1172239392</v>
      </c>
      <c r="F192" s="313">
        <v>2712832877</v>
      </c>
      <c r="G192" s="317">
        <v>0</v>
      </c>
      <c r="H192" s="329">
        <v>2712832877</v>
      </c>
    </row>
    <row r="193" spans="1:8" s="305" customFormat="1">
      <c r="A193" s="326" t="s">
        <v>569</v>
      </c>
      <c r="B193" s="314" t="s">
        <v>570</v>
      </c>
      <c r="C193" s="315">
        <v>1573384189</v>
      </c>
      <c r="D193" s="315">
        <v>32790704</v>
      </c>
      <c r="E193" s="315">
        <v>1172239392</v>
      </c>
      <c r="F193" s="315">
        <v>2712832877</v>
      </c>
      <c r="G193" s="316">
        <v>0</v>
      </c>
      <c r="H193" s="330">
        <v>2712832877</v>
      </c>
    </row>
    <row r="194" spans="1:8">
      <c r="A194" s="332" t="s">
        <v>167</v>
      </c>
      <c r="B194" s="308" t="s">
        <v>168</v>
      </c>
      <c r="C194" s="309">
        <v>11642500226.629999</v>
      </c>
      <c r="D194" s="309">
        <v>7778318365.5</v>
      </c>
      <c r="E194" s="309">
        <v>126138165.89</v>
      </c>
      <c r="F194" s="309">
        <v>19294680426.240002</v>
      </c>
      <c r="G194" s="318">
        <v>0</v>
      </c>
      <c r="H194" s="333">
        <v>19294680426.240002</v>
      </c>
    </row>
    <row r="195" spans="1:8">
      <c r="A195" s="324" t="s">
        <v>169</v>
      </c>
      <c r="B195" s="310" t="s">
        <v>170</v>
      </c>
      <c r="C195" s="311">
        <v>10419091587.379999</v>
      </c>
      <c r="D195" s="311">
        <v>6064167458.2700005</v>
      </c>
      <c r="E195" s="311">
        <v>99179354.650000006</v>
      </c>
      <c r="F195" s="311">
        <v>16384079691</v>
      </c>
      <c r="G195" s="319">
        <v>0</v>
      </c>
      <c r="H195" s="328">
        <v>16384079691</v>
      </c>
    </row>
    <row r="196" spans="1:8">
      <c r="A196" s="325" t="s">
        <v>171</v>
      </c>
      <c r="B196" s="312" t="s">
        <v>172</v>
      </c>
      <c r="C196" s="313">
        <v>3681073467.5700002</v>
      </c>
      <c r="D196" s="313">
        <v>1844692274.45</v>
      </c>
      <c r="E196" s="313">
        <v>0</v>
      </c>
      <c r="F196" s="313">
        <v>5525765742.0200005</v>
      </c>
      <c r="G196" s="317">
        <v>0</v>
      </c>
      <c r="H196" s="329">
        <v>5525765742.0200005</v>
      </c>
    </row>
    <row r="197" spans="1:8" s="305" customFormat="1">
      <c r="A197" s="326" t="s">
        <v>452</v>
      </c>
      <c r="B197" s="314" t="s">
        <v>453</v>
      </c>
      <c r="C197" s="315">
        <v>2724018853</v>
      </c>
      <c r="D197" s="315">
        <v>1390635646</v>
      </c>
      <c r="E197" s="315">
        <v>0</v>
      </c>
      <c r="F197" s="315">
        <v>4114654499</v>
      </c>
      <c r="G197" s="316">
        <v>0</v>
      </c>
      <c r="H197" s="330">
        <v>4114654499</v>
      </c>
    </row>
    <row r="198" spans="1:8" s="305" customFormat="1">
      <c r="A198" s="326" t="s">
        <v>454</v>
      </c>
      <c r="B198" s="314" t="s">
        <v>455</v>
      </c>
      <c r="C198" s="315">
        <v>13709157</v>
      </c>
      <c r="D198" s="315">
        <v>5549464</v>
      </c>
      <c r="E198" s="315">
        <v>0</v>
      </c>
      <c r="F198" s="315">
        <v>19258621</v>
      </c>
      <c r="G198" s="316">
        <v>0</v>
      </c>
      <c r="H198" s="330">
        <v>19258621</v>
      </c>
    </row>
    <row r="199" spans="1:8" s="305" customFormat="1">
      <c r="A199" s="326" t="s">
        <v>456</v>
      </c>
      <c r="B199" s="314" t="s">
        <v>457</v>
      </c>
      <c r="C199" s="315">
        <v>232630461</v>
      </c>
      <c r="D199" s="315">
        <v>103769663</v>
      </c>
      <c r="E199" s="315">
        <v>0</v>
      </c>
      <c r="F199" s="315">
        <v>336400124</v>
      </c>
      <c r="G199" s="316">
        <v>0</v>
      </c>
      <c r="H199" s="330">
        <v>336400124</v>
      </c>
    </row>
    <row r="200" spans="1:8" s="305" customFormat="1">
      <c r="A200" s="326" t="s">
        <v>458</v>
      </c>
      <c r="B200" s="314" t="s">
        <v>459</v>
      </c>
      <c r="C200" s="315">
        <v>586804856</v>
      </c>
      <c r="D200" s="315">
        <v>279865587</v>
      </c>
      <c r="E200" s="315">
        <v>0</v>
      </c>
      <c r="F200" s="315">
        <v>866670443</v>
      </c>
      <c r="G200" s="316">
        <v>0</v>
      </c>
      <c r="H200" s="330">
        <v>866670443</v>
      </c>
    </row>
    <row r="201" spans="1:8" s="305" customFormat="1">
      <c r="A201" s="326" t="s">
        <v>460</v>
      </c>
      <c r="B201" s="314" t="s">
        <v>399</v>
      </c>
      <c r="C201" s="315">
        <v>113044868.56999999</v>
      </c>
      <c r="D201" s="315">
        <v>59549570.450000003</v>
      </c>
      <c r="E201" s="315">
        <v>0</v>
      </c>
      <c r="F201" s="315">
        <v>172594439.02000001</v>
      </c>
      <c r="G201" s="316">
        <v>0</v>
      </c>
      <c r="H201" s="330">
        <v>172594439.02000001</v>
      </c>
    </row>
    <row r="202" spans="1:8" s="305" customFormat="1">
      <c r="A202" s="326" t="s">
        <v>461</v>
      </c>
      <c r="B202" s="314" t="s">
        <v>462</v>
      </c>
      <c r="C202" s="315">
        <v>6824077</v>
      </c>
      <c r="D202" s="315">
        <v>3346423</v>
      </c>
      <c r="E202" s="315">
        <v>0</v>
      </c>
      <c r="F202" s="315">
        <v>10170500</v>
      </c>
      <c r="G202" s="316">
        <v>0</v>
      </c>
      <c r="H202" s="330">
        <v>10170500</v>
      </c>
    </row>
    <row r="203" spans="1:8" s="305" customFormat="1">
      <c r="A203" s="326" t="s">
        <v>463</v>
      </c>
      <c r="B203" s="314" t="s">
        <v>464</v>
      </c>
      <c r="C203" s="315">
        <v>4041195</v>
      </c>
      <c r="D203" s="315">
        <v>1975921</v>
      </c>
      <c r="E203" s="315">
        <v>0</v>
      </c>
      <c r="F203" s="315">
        <v>6017116</v>
      </c>
      <c r="G203" s="316">
        <v>0</v>
      </c>
      <c r="H203" s="330">
        <v>6017116</v>
      </c>
    </row>
    <row r="204" spans="1:8">
      <c r="A204" s="325" t="s">
        <v>173</v>
      </c>
      <c r="B204" s="312" t="s">
        <v>174</v>
      </c>
      <c r="C204" s="313">
        <v>840717800</v>
      </c>
      <c r="D204" s="313">
        <v>573246600</v>
      </c>
      <c r="E204" s="313">
        <v>0</v>
      </c>
      <c r="F204" s="313">
        <v>1413964400</v>
      </c>
      <c r="G204" s="317">
        <v>0</v>
      </c>
      <c r="H204" s="329">
        <v>1413964400</v>
      </c>
    </row>
    <row r="205" spans="1:8" s="305" customFormat="1">
      <c r="A205" s="326" t="s">
        <v>465</v>
      </c>
      <c r="B205" s="314" t="s">
        <v>412</v>
      </c>
      <c r="C205" s="315">
        <v>141037800</v>
      </c>
      <c r="D205" s="315">
        <v>101916400</v>
      </c>
      <c r="E205" s="315">
        <v>0</v>
      </c>
      <c r="F205" s="315">
        <v>242954200</v>
      </c>
      <c r="G205" s="316">
        <v>0</v>
      </c>
      <c r="H205" s="330">
        <v>242954200</v>
      </c>
    </row>
    <row r="206" spans="1:8" s="305" customFormat="1">
      <c r="A206" s="326" t="s">
        <v>466</v>
      </c>
      <c r="B206" s="314" t="s">
        <v>467</v>
      </c>
      <c r="C206" s="315">
        <v>282624600</v>
      </c>
      <c r="D206" s="315">
        <v>190447400</v>
      </c>
      <c r="E206" s="315">
        <v>0</v>
      </c>
      <c r="F206" s="315">
        <v>473072000</v>
      </c>
      <c r="G206" s="316">
        <v>0</v>
      </c>
      <c r="H206" s="330">
        <v>473072000</v>
      </c>
    </row>
    <row r="207" spans="1:8" s="305" customFormat="1">
      <c r="A207" s="326" t="s">
        <v>468</v>
      </c>
      <c r="B207" s="314" t="s">
        <v>469</v>
      </c>
      <c r="C207" s="315">
        <v>18406100</v>
      </c>
      <c r="D207" s="315">
        <v>12047900</v>
      </c>
      <c r="E207" s="315">
        <v>0</v>
      </c>
      <c r="F207" s="315">
        <v>30454000</v>
      </c>
      <c r="G207" s="316">
        <v>0</v>
      </c>
      <c r="H207" s="330">
        <v>30454000</v>
      </c>
    </row>
    <row r="208" spans="1:8" s="305" customFormat="1" ht="30">
      <c r="A208" s="326" t="s">
        <v>470</v>
      </c>
      <c r="B208" s="314" t="s">
        <v>471</v>
      </c>
      <c r="C208" s="315">
        <v>398649300</v>
      </c>
      <c r="D208" s="315">
        <v>268834900</v>
      </c>
      <c r="E208" s="315">
        <v>0</v>
      </c>
      <c r="F208" s="315">
        <v>667484200</v>
      </c>
      <c r="G208" s="316">
        <v>0</v>
      </c>
      <c r="H208" s="330">
        <v>667484200</v>
      </c>
    </row>
    <row r="209" spans="1:8">
      <c r="A209" s="325" t="s">
        <v>175</v>
      </c>
      <c r="B209" s="312" t="s">
        <v>176</v>
      </c>
      <c r="C209" s="313">
        <v>176358600</v>
      </c>
      <c r="D209" s="313">
        <v>127443800</v>
      </c>
      <c r="E209" s="313">
        <v>0</v>
      </c>
      <c r="F209" s="313">
        <v>303802400</v>
      </c>
      <c r="G209" s="317">
        <v>0</v>
      </c>
      <c r="H209" s="329">
        <v>303802400</v>
      </c>
    </row>
    <row r="210" spans="1:8" s="305" customFormat="1">
      <c r="A210" s="326" t="s">
        <v>472</v>
      </c>
      <c r="B210" s="314" t="s">
        <v>371</v>
      </c>
      <c r="C210" s="315">
        <v>105777200</v>
      </c>
      <c r="D210" s="315">
        <v>76445000</v>
      </c>
      <c r="E210" s="315">
        <v>0</v>
      </c>
      <c r="F210" s="315">
        <v>182222200</v>
      </c>
      <c r="G210" s="316">
        <v>0</v>
      </c>
      <c r="H210" s="330">
        <v>182222200</v>
      </c>
    </row>
    <row r="211" spans="1:8" s="305" customFormat="1">
      <c r="A211" s="326" t="s">
        <v>473</v>
      </c>
      <c r="B211" s="314" t="s">
        <v>372</v>
      </c>
      <c r="C211" s="315">
        <v>17650800</v>
      </c>
      <c r="D211" s="315">
        <v>12752200</v>
      </c>
      <c r="E211" s="315">
        <v>0</v>
      </c>
      <c r="F211" s="315">
        <v>30403000</v>
      </c>
      <c r="G211" s="316">
        <v>0</v>
      </c>
      <c r="H211" s="330">
        <v>30403000</v>
      </c>
    </row>
    <row r="212" spans="1:8" s="305" customFormat="1">
      <c r="A212" s="326" t="s">
        <v>474</v>
      </c>
      <c r="B212" s="314" t="s">
        <v>364</v>
      </c>
      <c r="C212" s="315">
        <v>17650800</v>
      </c>
      <c r="D212" s="315">
        <v>12752200</v>
      </c>
      <c r="E212" s="315">
        <v>0</v>
      </c>
      <c r="F212" s="315">
        <v>30403000</v>
      </c>
      <c r="G212" s="316">
        <v>0</v>
      </c>
      <c r="H212" s="330">
        <v>30403000</v>
      </c>
    </row>
    <row r="213" spans="1:8" s="305" customFormat="1" ht="30">
      <c r="A213" s="326" t="s">
        <v>475</v>
      </c>
      <c r="B213" s="314" t="s">
        <v>363</v>
      </c>
      <c r="C213" s="315">
        <v>35279800</v>
      </c>
      <c r="D213" s="315">
        <v>25494400</v>
      </c>
      <c r="E213" s="315">
        <v>0</v>
      </c>
      <c r="F213" s="315">
        <v>60774200</v>
      </c>
      <c r="G213" s="316">
        <v>0</v>
      </c>
      <c r="H213" s="330">
        <v>60774200</v>
      </c>
    </row>
    <row r="214" spans="1:8">
      <c r="A214" s="325" t="s">
        <v>177</v>
      </c>
      <c r="B214" s="312" t="s">
        <v>178</v>
      </c>
      <c r="C214" s="313">
        <v>1403410636.3499999</v>
      </c>
      <c r="D214" s="313">
        <v>623085554.10000002</v>
      </c>
      <c r="E214" s="313">
        <v>16221698.65</v>
      </c>
      <c r="F214" s="313">
        <v>2010274491.8</v>
      </c>
      <c r="G214" s="317">
        <v>0</v>
      </c>
      <c r="H214" s="329">
        <v>2010274491.8</v>
      </c>
    </row>
    <row r="215" spans="1:8" s="305" customFormat="1">
      <c r="A215" s="326" t="s">
        <v>476</v>
      </c>
      <c r="B215" s="314" t="s">
        <v>390</v>
      </c>
      <c r="C215" s="315">
        <v>327823209.91000003</v>
      </c>
      <c r="D215" s="315">
        <v>125958377.63</v>
      </c>
      <c r="E215" s="315">
        <v>0</v>
      </c>
      <c r="F215" s="315">
        <v>453781587.54000002</v>
      </c>
      <c r="G215" s="316">
        <v>0</v>
      </c>
      <c r="H215" s="330">
        <v>453781587.54000002</v>
      </c>
    </row>
    <row r="216" spans="1:8" s="305" customFormat="1">
      <c r="A216" s="326" t="s">
        <v>477</v>
      </c>
      <c r="B216" s="314" t="s">
        <v>388</v>
      </c>
      <c r="C216" s="315">
        <v>328644832.35000002</v>
      </c>
      <c r="D216" s="315">
        <v>193752567.78999999</v>
      </c>
      <c r="E216" s="315">
        <v>16221698.65</v>
      </c>
      <c r="F216" s="315">
        <v>506175701.49000001</v>
      </c>
      <c r="G216" s="316">
        <v>0</v>
      </c>
      <c r="H216" s="330">
        <v>506175701.49000001</v>
      </c>
    </row>
    <row r="217" spans="1:8" s="305" customFormat="1">
      <c r="A217" s="326" t="s">
        <v>478</v>
      </c>
      <c r="B217" s="314" t="s">
        <v>392</v>
      </c>
      <c r="C217" s="315">
        <v>214089170.78</v>
      </c>
      <c r="D217" s="315">
        <v>62786467.619999997</v>
      </c>
      <c r="E217" s="315">
        <v>0</v>
      </c>
      <c r="F217" s="315">
        <v>276875638.39999998</v>
      </c>
      <c r="G217" s="316">
        <v>0</v>
      </c>
      <c r="H217" s="330">
        <v>276875638.39999998</v>
      </c>
    </row>
    <row r="218" spans="1:8" s="305" customFormat="1">
      <c r="A218" s="326" t="s">
        <v>479</v>
      </c>
      <c r="B218" s="314" t="s">
        <v>396</v>
      </c>
      <c r="C218" s="315">
        <v>336206697.06999999</v>
      </c>
      <c r="D218" s="315">
        <v>155414133.28</v>
      </c>
      <c r="E218" s="315">
        <v>0</v>
      </c>
      <c r="F218" s="315">
        <v>491620830.35000002</v>
      </c>
      <c r="G218" s="316">
        <v>0</v>
      </c>
      <c r="H218" s="330">
        <v>491620830.35000002</v>
      </c>
    </row>
    <row r="219" spans="1:8" s="305" customFormat="1">
      <c r="A219" s="326" t="s">
        <v>480</v>
      </c>
      <c r="B219" s="314" t="s">
        <v>394</v>
      </c>
      <c r="C219" s="315">
        <v>175931153.71000001</v>
      </c>
      <c r="D219" s="315">
        <v>75248809.260000005</v>
      </c>
      <c r="E219" s="315">
        <v>0</v>
      </c>
      <c r="F219" s="315">
        <v>251179962.97</v>
      </c>
      <c r="G219" s="316">
        <v>0</v>
      </c>
      <c r="H219" s="330">
        <v>251179962.97</v>
      </c>
    </row>
    <row r="220" spans="1:8" s="305" customFormat="1">
      <c r="A220" s="326" t="s">
        <v>481</v>
      </c>
      <c r="B220" s="314" t="s">
        <v>400</v>
      </c>
      <c r="C220" s="315">
        <v>20715572.530000001</v>
      </c>
      <c r="D220" s="315">
        <v>9925198.5199999996</v>
      </c>
      <c r="E220" s="315">
        <v>0</v>
      </c>
      <c r="F220" s="315">
        <v>30640771.050000001</v>
      </c>
      <c r="G220" s="316">
        <v>0</v>
      </c>
      <c r="H220" s="330">
        <v>30640771.050000001</v>
      </c>
    </row>
    <row r="221" spans="1:8">
      <c r="A221" s="325" t="s">
        <v>179</v>
      </c>
      <c r="B221" s="312" t="s">
        <v>180</v>
      </c>
      <c r="C221" s="313">
        <v>10109216</v>
      </c>
      <c r="D221" s="313">
        <v>26716889</v>
      </c>
      <c r="E221" s="313">
        <v>21136595</v>
      </c>
      <c r="F221" s="313">
        <v>15689510</v>
      </c>
      <c r="G221" s="317">
        <v>0</v>
      </c>
      <c r="H221" s="329">
        <v>15689510</v>
      </c>
    </row>
    <row r="222" spans="1:8" s="305" customFormat="1">
      <c r="A222" s="326" t="s">
        <v>835</v>
      </c>
      <c r="B222" s="314" t="s">
        <v>406</v>
      </c>
      <c r="C222" s="315">
        <v>6019216</v>
      </c>
      <c r="D222" s="315">
        <v>5449494</v>
      </c>
      <c r="E222" s="315">
        <v>0</v>
      </c>
      <c r="F222" s="315">
        <v>11468710</v>
      </c>
      <c r="G222" s="316">
        <v>0</v>
      </c>
      <c r="H222" s="330">
        <v>11468710</v>
      </c>
    </row>
    <row r="223" spans="1:8" s="305" customFormat="1">
      <c r="A223" s="326" t="s">
        <v>836</v>
      </c>
      <c r="B223" s="314" t="s">
        <v>842</v>
      </c>
      <c r="C223" s="315">
        <v>4090000</v>
      </c>
      <c r="D223" s="315">
        <v>0</v>
      </c>
      <c r="E223" s="315">
        <v>0</v>
      </c>
      <c r="F223" s="315">
        <v>4090000</v>
      </c>
      <c r="G223" s="316">
        <v>0</v>
      </c>
      <c r="H223" s="330">
        <v>4090000</v>
      </c>
    </row>
    <row r="224" spans="1:8" s="305" customFormat="1">
      <c r="A224" s="326" t="s">
        <v>544</v>
      </c>
      <c r="B224" s="314" t="s">
        <v>545</v>
      </c>
      <c r="C224" s="315">
        <v>0</v>
      </c>
      <c r="D224" s="315">
        <v>21136595</v>
      </c>
      <c r="E224" s="315">
        <v>21136595</v>
      </c>
      <c r="F224" s="315">
        <v>0</v>
      </c>
      <c r="G224" s="316">
        <v>0</v>
      </c>
      <c r="H224" s="330">
        <v>0</v>
      </c>
    </row>
    <row r="225" spans="1:8" s="305" customFormat="1">
      <c r="A225" s="326" t="s">
        <v>854</v>
      </c>
      <c r="B225" s="314" t="s">
        <v>855</v>
      </c>
      <c r="C225" s="315">
        <v>0</v>
      </c>
      <c r="D225" s="315">
        <v>130800</v>
      </c>
      <c r="E225" s="315">
        <v>0</v>
      </c>
      <c r="F225" s="315">
        <v>130800</v>
      </c>
      <c r="G225" s="316">
        <v>0</v>
      </c>
      <c r="H225" s="330">
        <v>130800</v>
      </c>
    </row>
    <row r="226" spans="1:8">
      <c r="A226" s="325" t="s">
        <v>181</v>
      </c>
      <c r="B226" s="312" t="s">
        <v>182</v>
      </c>
      <c r="C226" s="313">
        <v>4260032867.46</v>
      </c>
      <c r="D226" s="313">
        <v>2868674340.7199998</v>
      </c>
      <c r="E226" s="313">
        <v>61513061</v>
      </c>
      <c r="F226" s="313">
        <v>7067194147.1800003</v>
      </c>
      <c r="G226" s="317">
        <v>0</v>
      </c>
      <c r="H226" s="329">
        <v>7067194147.1800003</v>
      </c>
    </row>
    <row r="227" spans="1:8" s="305" customFormat="1">
      <c r="A227" s="326" t="s">
        <v>546</v>
      </c>
      <c r="B227" s="314" t="s">
        <v>547</v>
      </c>
      <c r="C227" s="315">
        <v>1494700.01</v>
      </c>
      <c r="D227" s="315">
        <v>700000</v>
      </c>
      <c r="E227" s="315">
        <v>700000</v>
      </c>
      <c r="F227" s="315">
        <v>1494700.01</v>
      </c>
      <c r="G227" s="316">
        <v>0</v>
      </c>
      <c r="H227" s="330">
        <v>1494700.01</v>
      </c>
    </row>
    <row r="228" spans="1:8" s="305" customFormat="1">
      <c r="A228" s="326" t="s">
        <v>482</v>
      </c>
      <c r="B228" s="314" t="s">
        <v>483</v>
      </c>
      <c r="C228" s="315">
        <v>26086850</v>
      </c>
      <c r="D228" s="315">
        <v>12704254</v>
      </c>
      <c r="E228" s="315">
        <v>361550</v>
      </c>
      <c r="F228" s="315">
        <v>38429554</v>
      </c>
      <c r="G228" s="316">
        <v>0</v>
      </c>
      <c r="H228" s="330">
        <v>38429554</v>
      </c>
    </row>
    <row r="229" spans="1:8" s="305" customFormat="1">
      <c r="A229" s="326" t="s">
        <v>571</v>
      </c>
      <c r="B229" s="314" t="s">
        <v>572</v>
      </c>
      <c r="C229" s="315">
        <v>1965000.18</v>
      </c>
      <c r="D229" s="315">
        <v>1900000</v>
      </c>
      <c r="E229" s="315">
        <v>1900000</v>
      </c>
      <c r="F229" s="315">
        <v>1965000.18</v>
      </c>
      <c r="G229" s="316">
        <v>0</v>
      </c>
      <c r="H229" s="330">
        <v>1965000.18</v>
      </c>
    </row>
    <row r="230" spans="1:8" s="305" customFormat="1">
      <c r="A230" s="326" t="s">
        <v>484</v>
      </c>
      <c r="B230" s="314" t="s">
        <v>374</v>
      </c>
      <c r="C230" s="315">
        <v>57273485.68</v>
      </c>
      <c r="D230" s="315">
        <v>31879900.84</v>
      </c>
      <c r="E230" s="315">
        <v>1821288</v>
      </c>
      <c r="F230" s="315">
        <v>87332098.519999996</v>
      </c>
      <c r="G230" s="316">
        <v>0</v>
      </c>
      <c r="H230" s="330">
        <v>87332098.519999996</v>
      </c>
    </row>
    <row r="231" spans="1:8" s="305" customFormat="1">
      <c r="A231" s="326" t="s">
        <v>485</v>
      </c>
      <c r="B231" s="314" t="s">
        <v>382</v>
      </c>
      <c r="C231" s="315">
        <v>0</v>
      </c>
      <c r="D231" s="315">
        <v>32137797</v>
      </c>
      <c r="E231" s="315">
        <v>32137797</v>
      </c>
      <c r="F231" s="315">
        <v>0</v>
      </c>
      <c r="G231" s="316">
        <v>0</v>
      </c>
      <c r="H231" s="330">
        <v>0</v>
      </c>
    </row>
    <row r="232" spans="1:8" s="305" customFormat="1">
      <c r="A232" s="326" t="s">
        <v>486</v>
      </c>
      <c r="B232" s="314" t="s">
        <v>357</v>
      </c>
      <c r="C232" s="315">
        <v>89972554</v>
      </c>
      <c r="D232" s="315">
        <v>77754215</v>
      </c>
      <c r="E232" s="315">
        <v>0</v>
      </c>
      <c r="F232" s="315">
        <v>167726769</v>
      </c>
      <c r="G232" s="316">
        <v>0</v>
      </c>
      <c r="H232" s="330">
        <v>167726769</v>
      </c>
    </row>
    <row r="233" spans="1:8" s="305" customFormat="1" ht="30">
      <c r="A233" s="326" t="s">
        <v>487</v>
      </c>
      <c r="B233" s="314" t="s">
        <v>277</v>
      </c>
      <c r="C233" s="315">
        <v>312084155.51999998</v>
      </c>
      <c r="D233" s="315">
        <v>253102862.50999999</v>
      </c>
      <c r="E233" s="315">
        <v>824700</v>
      </c>
      <c r="F233" s="315">
        <v>564362318.02999997</v>
      </c>
      <c r="G233" s="316">
        <v>0</v>
      </c>
      <c r="H233" s="330">
        <v>564362318.02999997</v>
      </c>
    </row>
    <row r="234" spans="1:8" s="305" customFormat="1">
      <c r="A234" s="326" t="s">
        <v>488</v>
      </c>
      <c r="B234" s="314" t="s">
        <v>489</v>
      </c>
      <c r="C234" s="315">
        <v>17490660</v>
      </c>
      <c r="D234" s="315">
        <v>5887443</v>
      </c>
      <c r="E234" s="315">
        <v>2374133</v>
      </c>
      <c r="F234" s="315">
        <v>21003970</v>
      </c>
      <c r="G234" s="316">
        <v>0</v>
      </c>
      <c r="H234" s="330">
        <v>21003970</v>
      </c>
    </row>
    <row r="235" spans="1:8" s="305" customFormat="1">
      <c r="A235" s="326" t="s">
        <v>490</v>
      </c>
      <c r="B235" s="314" t="s">
        <v>491</v>
      </c>
      <c r="C235" s="315">
        <v>90232689.459999993</v>
      </c>
      <c r="D235" s="315">
        <v>44112944.729999997</v>
      </c>
      <c r="E235" s="315">
        <v>0</v>
      </c>
      <c r="F235" s="315">
        <v>134345634.19</v>
      </c>
      <c r="G235" s="316">
        <v>0</v>
      </c>
      <c r="H235" s="330">
        <v>134345634.19</v>
      </c>
    </row>
    <row r="236" spans="1:8" s="305" customFormat="1">
      <c r="A236" s="326" t="s">
        <v>492</v>
      </c>
      <c r="B236" s="314" t="s">
        <v>237</v>
      </c>
      <c r="C236" s="315">
        <v>6939093.3099999996</v>
      </c>
      <c r="D236" s="315">
        <v>2478914.02</v>
      </c>
      <c r="E236" s="315">
        <v>0</v>
      </c>
      <c r="F236" s="315">
        <v>9418007.3300000001</v>
      </c>
      <c r="G236" s="316">
        <v>0</v>
      </c>
      <c r="H236" s="330">
        <v>9418007.3300000001</v>
      </c>
    </row>
    <row r="237" spans="1:8" s="305" customFormat="1" ht="30">
      <c r="A237" s="326" t="s">
        <v>493</v>
      </c>
      <c r="B237" s="314" t="s">
        <v>494</v>
      </c>
      <c r="C237" s="315">
        <v>34437458.340000004</v>
      </c>
      <c r="D237" s="315">
        <v>18625972.34</v>
      </c>
      <c r="E237" s="315">
        <v>3075300</v>
      </c>
      <c r="F237" s="315">
        <v>49988130.68</v>
      </c>
      <c r="G237" s="316">
        <v>0</v>
      </c>
      <c r="H237" s="330">
        <v>49988130.68</v>
      </c>
    </row>
    <row r="238" spans="1:8" s="305" customFormat="1">
      <c r="A238" s="326" t="s">
        <v>495</v>
      </c>
      <c r="B238" s="314" t="s">
        <v>496</v>
      </c>
      <c r="C238" s="315">
        <v>1142995</v>
      </c>
      <c r="D238" s="315">
        <v>0</v>
      </c>
      <c r="E238" s="315">
        <v>0</v>
      </c>
      <c r="F238" s="315">
        <v>1142995</v>
      </c>
      <c r="G238" s="316">
        <v>0</v>
      </c>
      <c r="H238" s="330">
        <v>1142995</v>
      </c>
    </row>
    <row r="239" spans="1:8" s="305" customFormat="1">
      <c r="A239" s="326" t="s">
        <v>857</v>
      </c>
      <c r="B239" s="314" t="s">
        <v>858</v>
      </c>
      <c r="C239" s="315">
        <v>0</v>
      </c>
      <c r="D239" s="315">
        <v>48867350</v>
      </c>
      <c r="E239" s="315">
        <v>0</v>
      </c>
      <c r="F239" s="315">
        <v>48867350</v>
      </c>
      <c r="G239" s="316">
        <v>0</v>
      </c>
      <c r="H239" s="330">
        <v>48867350</v>
      </c>
    </row>
    <row r="240" spans="1:8" s="305" customFormat="1">
      <c r="A240" s="326" t="s">
        <v>837</v>
      </c>
      <c r="B240" s="314" t="s">
        <v>291</v>
      </c>
      <c r="C240" s="315">
        <v>38429455</v>
      </c>
      <c r="D240" s="315">
        <v>49910468</v>
      </c>
      <c r="E240" s="315">
        <v>0</v>
      </c>
      <c r="F240" s="315">
        <v>88339923</v>
      </c>
      <c r="G240" s="316">
        <v>0</v>
      </c>
      <c r="H240" s="330">
        <v>88339923</v>
      </c>
    </row>
    <row r="241" spans="1:8" s="305" customFormat="1">
      <c r="A241" s="326" t="s">
        <v>497</v>
      </c>
      <c r="B241" s="314" t="s">
        <v>498</v>
      </c>
      <c r="C241" s="315">
        <v>2570400</v>
      </c>
      <c r="D241" s="315">
        <v>1927800</v>
      </c>
      <c r="E241" s="315">
        <v>0</v>
      </c>
      <c r="F241" s="315">
        <v>4498200</v>
      </c>
      <c r="G241" s="316">
        <v>0</v>
      </c>
      <c r="H241" s="330">
        <v>4498200</v>
      </c>
    </row>
    <row r="242" spans="1:8" s="305" customFormat="1">
      <c r="A242" s="326" t="s">
        <v>499</v>
      </c>
      <c r="B242" s="314" t="s">
        <v>376</v>
      </c>
      <c r="C242" s="315">
        <v>5158755</v>
      </c>
      <c r="D242" s="315">
        <v>0</v>
      </c>
      <c r="E242" s="315">
        <v>5158755</v>
      </c>
      <c r="F242" s="315">
        <v>0</v>
      </c>
      <c r="G242" s="316">
        <v>0</v>
      </c>
      <c r="H242" s="330">
        <v>0</v>
      </c>
    </row>
    <row r="243" spans="1:8" s="305" customFormat="1">
      <c r="A243" s="326" t="s">
        <v>500</v>
      </c>
      <c r="B243" s="314" t="s">
        <v>325</v>
      </c>
      <c r="C243" s="315">
        <v>3382689862.29</v>
      </c>
      <c r="D243" s="315">
        <v>2126950353.28</v>
      </c>
      <c r="E243" s="315">
        <v>8195463</v>
      </c>
      <c r="F243" s="315">
        <v>5501444752.5699997</v>
      </c>
      <c r="G243" s="316">
        <v>0</v>
      </c>
      <c r="H243" s="330">
        <v>5501444752.5699997</v>
      </c>
    </row>
    <row r="244" spans="1:8" s="305" customFormat="1">
      <c r="A244" s="326" t="s">
        <v>501</v>
      </c>
      <c r="B244" s="314" t="s">
        <v>327</v>
      </c>
      <c r="C244" s="315">
        <v>189280251.66999999</v>
      </c>
      <c r="D244" s="315">
        <v>147323864</v>
      </c>
      <c r="E244" s="315">
        <v>1109273</v>
      </c>
      <c r="F244" s="315">
        <v>335494842.67000002</v>
      </c>
      <c r="G244" s="316">
        <v>0</v>
      </c>
      <c r="H244" s="330">
        <v>335494842.67000002</v>
      </c>
    </row>
    <row r="245" spans="1:8" s="305" customFormat="1" ht="30">
      <c r="A245" s="326" t="s">
        <v>548</v>
      </c>
      <c r="B245" s="314" t="s">
        <v>549</v>
      </c>
      <c r="C245" s="315">
        <v>2784502</v>
      </c>
      <c r="D245" s="315">
        <v>12410202</v>
      </c>
      <c r="E245" s="315">
        <v>3854802</v>
      </c>
      <c r="F245" s="315">
        <v>11339902</v>
      </c>
      <c r="G245" s="316">
        <v>0</v>
      </c>
      <c r="H245" s="330">
        <v>11339902</v>
      </c>
    </row>
    <row r="246" spans="1:8">
      <c r="A246" s="325" t="s">
        <v>183</v>
      </c>
      <c r="B246" s="312" t="s">
        <v>184</v>
      </c>
      <c r="C246" s="313">
        <v>47389000</v>
      </c>
      <c r="D246" s="313">
        <v>308000</v>
      </c>
      <c r="E246" s="313">
        <v>308000</v>
      </c>
      <c r="F246" s="313">
        <v>47389000</v>
      </c>
      <c r="G246" s="317">
        <v>0</v>
      </c>
      <c r="H246" s="329">
        <v>47389000</v>
      </c>
    </row>
    <row r="247" spans="1:8" s="305" customFormat="1">
      <c r="A247" s="326" t="s">
        <v>542</v>
      </c>
      <c r="B247" s="314" t="s">
        <v>346</v>
      </c>
      <c r="C247" s="315">
        <v>47081000</v>
      </c>
      <c r="D247" s="315">
        <v>0</v>
      </c>
      <c r="E247" s="315">
        <v>0</v>
      </c>
      <c r="F247" s="315">
        <v>47081000</v>
      </c>
      <c r="G247" s="316">
        <v>0</v>
      </c>
      <c r="H247" s="330">
        <v>47081000</v>
      </c>
    </row>
    <row r="248" spans="1:8" s="305" customFormat="1">
      <c r="A248" s="326" t="s">
        <v>879</v>
      </c>
      <c r="B248" s="314" t="s">
        <v>880</v>
      </c>
      <c r="C248" s="315">
        <v>0</v>
      </c>
      <c r="D248" s="315">
        <v>308000</v>
      </c>
      <c r="E248" s="315">
        <v>0</v>
      </c>
      <c r="F248" s="315">
        <v>308000</v>
      </c>
      <c r="G248" s="316">
        <v>0</v>
      </c>
      <c r="H248" s="330">
        <v>308000</v>
      </c>
    </row>
    <row r="249" spans="1:8" s="305" customFormat="1">
      <c r="A249" s="326" t="s">
        <v>543</v>
      </c>
      <c r="B249" s="314" t="s">
        <v>350</v>
      </c>
      <c r="C249" s="315">
        <v>308000</v>
      </c>
      <c r="D249" s="315">
        <v>0</v>
      </c>
      <c r="E249" s="315">
        <v>308000</v>
      </c>
      <c r="F249" s="315">
        <v>0</v>
      </c>
      <c r="G249" s="316">
        <v>0</v>
      </c>
      <c r="H249" s="330">
        <v>0</v>
      </c>
    </row>
    <row r="250" spans="1:8" ht="30">
      <c r="A250" s="324" t="s">
        <v>185</v>
      </c>
      <c r="B250" s="310" t="s">
        <v>186</v>
      </c>
      <c r="C250" s="311">
        <v>1207370583.25</v>
      </c>
      <c r="D250" s="311">
        <v>1713073553.23</v>
      </c>
      <c r="E250" s="311">
        <v>26817811.239999998</v>
      </c>
      <c r="F250" s="311">
        <v>2893626325.2399998</v>
      </c>
      <c r="G250" s="319">
        <v>0</v>
      </c>
      <c r="H250" s="328">
        <v>2893626325.2399998</v>
      </c>
    </row>
    <row r="251" spans="1:8" ht="30">
      <c r="A251" s="325" t="s">
        <v>188</v>
      </c>
      <c r="B251" s="312" t="s">
        <v>189</v>
      </c>
      <c r="C251" s="313">
        <v>155717681.25</v>
      </c>
      <c r="D251" s="313">
        <v>103811793.23</v>
      </c>
      <c r="E251" s="313">
        <v>25952948.239999998</v>
      </c>
      <c r="F251" s="313">
        <v>233576526.24000001</v>
      </c>
      <c r="G251" s="317">
        <v>0</v>
      </c>
      <c r="H251" s="329">
        <v>233576526.24000001</v>
      </c>
    </row>
    <row r="252" spans="1:8" s="305" customFormat="1">
      <c r="A252" s="326" t="s">
        <v>502</v>
      </c>
      <c r="B252" s="314" t="s">
        <v>241</v>
      </c>
      <c r="C252" s="315">
        <v>46312489.18</v>
      </c>
      <c r="D252" s="315">
        <v>30874997.920000002</v>
      </c>
      <c r="E252" s="315">
        <v>7718749.4800000004</v>
      </c>
      <c r="F252" s="315">
        <v>69468737.620000005</v>
      </c>
      <c r="G252" s="316">
        <v>0</v>
      </c>
      <c r="H252" s="330">
        <v>69468737.620000005</v>
      </c>
    </row>
    <row r="253" spans="1:8" s="305" customFormat="1">
      <c r="A253" s="326" t="s">
        <v>503</v>
      </c>
      <c r="B253" s="314" t="s">
        <v>243</v>
      </c>
      <c r="C253" s="315">
        <v>23228437.059999999</v>
      </c>
      <c r="D253" s="315">
        <v>15485630.16</v>
      </c>
      <c r="E253" s="315">
        <v>3871407.48</v>
      </c>
      <c r="F253" s="315">
        <v>34842659.740000002</v>
      </c>
      <c r="G253" s="316">
        <v>0</v>
      </c>
      <c r="H253" s="330">
        <v>34842659.740000002</v>
      </c>
    </row>
    <row r="254" spans="1:8" s="305" customFormat="1">
      <c r="A254" s="326" t="s">
        <v>504</v>
      </c>
      <c r="B254" s="314" t="s">
        <v>247</v>
      </c>
      <c r="C254" s="315">
        <v>74072546.090000004</v>
      </c>
      <c r="D254" s="315">
        <v>49381699.310000002</v>
      </c>
      <c r="E254" s="315">
        <v>12345424.84</v>
      </c>
      <c r="F254" s="315">
        <v>111108820.56</v>
      </c>
      <c r="G254" s="316">
        <v>0</v>
      </c>
      <c r="H254" s="330">
        <v>111108820.56</v>
      </c>
    </row>
    <row r="255" spans="1:8" s="305" customFormat="1">
      <c r="A255" s="326" t="s">
        <v>505</v>
      </c>
      <c r="B255" s="314" t="s">
        <v>270</v>
      </c>
      <c r="C255" s="315">
        <v>12104208.92</v>
      </c>
      <c r="D255" s="315">
        <v>8069465.8399999999</v>
      </c>
      <c r="E255" s="315">
        <v>2017366.44</v>
      </c>
      <c r="F255" s="315">
        <v>18156308.32</v>
      </c>
      <c r="G255" s="316">
        <v>0</v>
      </c>
      <c r="H255" s="330">
        <v>18156308.32</v>
      </c>
    </row>
    <row r="256" spans="1:8">
      <c r="A256" s="325" t="s">
        <v>192</v>
      </c>
      <c r="B256" s="312" t="s">
        <v>193</v>
      </c>
      <c r="C256" s="313">
        <v>1051652902</v>
      </c>
      <c r="D256" s="313">
        <v>1609261760</v>
      </c>
      <c r="E256" s="313">
        <v>864863</v>
      </c>
      <c r="F256" s="313">
        <v>2660049799</v>
      </c>
      <c r="G256" s="317">
        <v>0</v>
      </c>
      <c r="H256" s="329">
        <v>2660049799</v>
      </c>
    </row>
    <row r="257" spans="1:8" s="305" customFormat="1">
      <c r="A257" s="326" t="s">
        <v>507</v>
      </c>
      <c r="B257" s="314" t="s">
        <v>416</v>
      </c>
      <c r="C257" s="315">
        <v>1051652902</v>
      </c>
      <c r="D257" s="315">
        <v>1609261760</v>
      </c>
      <c r="E257" s="315">
        <v>864863</v>
      </c>
      <c r="F257" s="315">
        <v>2660049799</v>
      </c>
      <c r="G257" s="316">
        <v>0</v>
      </c>
      <c r="H257" s="330">
        <v>2660049799</v>
      </c>
    </row>
    <row r="258" spans="1:8">
      <c r="A258" s="324" t="s">
        <v>194</v>
      </c>
      <c r="B258" s="310" t="s">
        <v>196</v>
      </c>
      <c r="C258" s="311">
        <v>16038056</v>
      </c>
      <c r="D258" s="311">
        <v>1077354</v>
      </c>
      <c r="E258" s="311">
        <v>141000</v>
      </c>
      <c r="F258" s="311">
        <v>16974410</v>
      </c>
      <c r="G258" s="319">
        <v>0</v>
      </c>
      <c r="H258" s="328">
        <v>16974410</v>
      </c>
    </row>
    <row r="259" spans="1:8">
      <c r="A259" s="325" t="s">
        <v>195</v>
      </c>
      <c r="B259" s="312" t="s">
        <v>162</v>
      </c>
      <c r="C259" s="313">
        <v>15897056</v>
      </c>
      <c r="D259" s="313">
        <v>0</v>
      </c>
      <c r="E259" s="313">
        <v>0</v>
      </c>
      <c r="F259" s="313">
        <v>15897056</v>
      </c>
      <c r="G259" s="317">
        <v>0</v>
      </c>
      <c r="H259" s="329">
        <v>15897056</v>
      </c>
    </row>
    <row r="260" spans="1:8" s="305" customFormat="1">
      <c r="A260" s="326" t="s">
        <v>838</v>
      </c>
      <c r="B260" s="314" t="s">
        <v>843</v>
      </c>
      <c r="C260" s="315">
        <v>0</v>
      </c>
      <c r="D260" s="315">
        <v>0</v>
      </c>
      <c r="E260" s="315">
        <v>0</v>
      </c>
      <c r="F260" s="315">
        <v>0</v>
      </c>
      <c r="G260" s="316">
        <v>0</v>
      </c>
      <c r="H260" s="330">
        <v>0</v>
      </c>
    </row>
    <row r="261" spans="1:8" s="305" customFormat="1">
      <c r="A261" s="326" t="s">
        <v>839</v>
      </c>
      <c r="B261" s="314" t="s">
        <v>844</v>
      </c>
      <c r="C261" s="315">
        <v>15897056</v>
      </c>
      <c r="D261" s="315">
        <v>0</v>
      </c>
      <c r="E261" s="315">
        <v>0</v>
      </c>
      <c r="F261" s="315">
        <v>15897056</v>
      </c>
      <c r="G261" s="316">
        <v>0</v>
      </c>
      <c r="H261" s="330">
        <v>15897056</v>
      </c>
    </row>
    <row r="262" spans="1:8">
      <c r="A262" s="325" t="s">
        <v>197</v>
      </c>
      <c r="B262" s="312" t="s">
        <v>198</v>
      </c>
      <c r="C262" s="313">
        <v>0</v>
      </c>
      <c r="D262" s="313">
        <v>178</v>
      </c>
      <c r="E262" s="313">
        <v>0</v>
      </c>
      <c r="F262" s="313">
        <v>178</v>
      </c>
      <c r="G262" s="317">
        <v>0</v>
      </c>
      <c r="H262" s="329">
        <v>178</v>
      </c>
    </row>
    <row r="263" spans="1:8" s="305" customFormat="1">
      <c r="A263" s="326" t="s">
        <v>508</v>
      </c>
      <c r="B263" s="314" t="s">
        <v>509</v>
      </c>
      <c r="C263" s="315">
        <v>0</v>
      </c>
      <c r="D263" s="315">
        <v>178</v>
      </c>
      <c r="E263" s="315">
        <v>0</v>
      </c>
      <c r="F263" s="315">
        <v>178</v>
      </c>
      <c r="G263" s="316">
        <v>0</v>
      </c>
      <c r="H263" s="330">
        <v>178</v>
      </c>
    </row>
    <row r="264" spans="1:8" ht="30">
      <c r="A264" s="325" t="s">
        <v>199</v>
      </c>
      <c r="B264" s="312" t="s">
        <v>510</v>
      </c>
      <c r="C264" s="313">
        <v>141000</v>
      </c>
      <c r="D264" s="313">
        <v>1077176</v>
      </c>
      <c r="E264" s="313">
        <v>141000</v>
      </c>
      <c r="F264" s="313">
        <v>1077176</v>
      </c>
      <c r="G264" s="317">
        <v>0</v>
      </c>
      <c r="H264" s="329">
        <v>1077176</v>
      </c>
    </row>
    <row r="265" spans="1:8" s="305" customFormat="1">
      <c r="A265" s="326" t="s">
        <v>511</v>
      </c>
      <c r="B265" s="314" t="s">
        <v>232</v>
      </c>
      <c r="C265" s="315">
        <v>141000</v>
      </c>
      <c r="D265" s="315">
        <v>1077176</v>
      </c>
      <c r="E265" s="315">
        <v>141000</v>
      </c>
      <c r="F265" s="315">
        <v>1077176</v>
      </c>
      <c r="G265" s="316">
        <v>0</v>
      </c>
      <c r="H265" s="330">
        <v>1077176</v>
      </c>
    </row>
    <row r="266" spans="1:8">
      <c r="A266" s="332" t="s">
        <v>105</v>
      </c>
      <c r="B266" s="308" t="s">
        <v>106</v>
      </c>
      <c r="C266" s="309">
        <v>0</v>
      </c>
      <c r="D266" s="309">
        <v>6381478052.5</v>
      </c>
      <c r="E266" s="309">
        <v>6381478052.5</v>
      </c>
      <c r="F266" s="309">
        <v>0</v>
      </c>
      <c r="G266" s="318">
        <v>0</v>
      </c>
      <c r="H266" s="333">
        <v>0</v>
      </c>
    </row>
    <row r="267" spans="1:8">
      <c r="A267" s="324" t="s">
        <v>109</v>
      </c>
      <c r="B267" s="310" t="s">
        <v>110</v>
      </c>
      <c r="C267" s="311">
        <v>347088385</v>
      </c>
      <c r="D267" s="311">
        <v>24748688</v>
      </c>
      <c r="E267" s="311">
        <v>0</v>
      </c>
      <c r="F267" s="311">
        <v>371837073</v>
      </c>
      <c r="G267" s="319">
        <v>0</v>
      </c>
      <c r="H267" s="328">
        <v>371837073</v>
      </c>
    </row>
    <row r="268" spans="1:8" ht="30">
      <c r="A268" s="325" t="s">
        <v>881</v>
      </c>
      <c r="B268" s="312" t="s">
        <v>116</v>
      </c>
      <c r="C268" s="313">
        <v>0</v>
      </c>
      <c r="D268" s="313">
        <v>24748688</v>
      </c>
      <c r="E268" s="313">
        <v>0</v>
      </c>
      <c r="F268" s="313">
        <v>24748688</v>
      </c>
      <c r="G268" s="317">
        <v>0</v>
      </c>
      <c r="H268" s="329">
        <v>24748688</v>
      </c>
    </row>
    <row r="269" spans="1:8" s="305" customFormat="1">
      <c r="A269" s="326" t="s">
        <v>882</v>
      </c>
      <c r="B269" s="314" t="s">
        <v>416</v>
      </c>
      <c r="C269" s="315">
        <v>0</v>
      </c>
      <c r="D269" s="315">
        <v>24748688</v>
      </c>
      <c r="E269" s="315">
        <v>0</v>
      </c>
      <c r="F269" s="315">
        <v>24748688</v>
      </c>
      <c r="G269" s="316">
        <v>0</v>
      </c>
      <c r="H269" s="330">
        <v>24748688</v>
      </c>
    </row>
    <row r="270" spans="1:8">
      <c r="A270" s="325" t="s">
        <v>113</v>
      </c>
      <c r="B270" s="312" t="s">
        <v>114</v>
      </c>
      <c r="C270" s="313">
        <v>347088385</v>
      </c>
      <c r="D270" s="313">
        <v>0</v>
      </c>
      <c r="E270" s="313">
        <v>0</v>
      </c>
      <c r="F270" s="313">
        <v>347088385</v>
      </c>
      <c r="G270" s="317">
        <v>0</v>
      </c>
      <c r="H270" s="329">
        <v>347088385</v>
      </c>
    </row>
    <row r="271" spans="1:8" s="305" customFormat="1">
      <c r="A271" s="326" t="s">
        <v>512</v>
      </c>
      <c r="B271" s="314" t="s">
        <v>513</v>
      </c>
      <c r="C271" s="315">
        <v>347088385</v>
      </c>
      <c r="D271" s="315">
        <v>0</v>
      </c>
      <c r="E271" s="315">
        <v>0</v>
      </c>
      <c r="F271" s="315">
        <v>347088385</v>
      </c>
      <c r="G271" s="316">
        <v>0</v>
      </c>
      <c r="H271" s="330">
        <v>347088385</v>
      </c>
    </row>
    <row r="272" spans="1:8" s="305" customFormat="1">
      <c r="A272" s="326" t="s">
        <v>514</v>
      </c>
      <c r="B272" s="314" t="s">
        <v>515</v>
      </c>
      <c r="C272" s="315">
        <v>0</v>
      </c>
      <c r="D272" s="315">
        <v>0</v>
      </c>
      <c r="E272" s="315">
        <v>0</v>
      </c>
      <c r="F272" s="315">
        <v>0</v>
      </c>
      <c r="G272" s="316">
        <v>0</v>
      </c>
      <c r="H272" s="330">
        <v>0</v>
      </c>
    </row>
    <row r="273" spans="1:8">
      <c r="A273" s="324" t="s">
        <v>117</v>
      </c>
      <c r="B273" s="310" t="s">
        <v>118</v>
      </c>
      <c r="C273" s="311">
        <v>707075291.35000002</v>
      </c>
      <c r="D273" s="311">
        <v>6088213973.5</v>
      </c>
      <c r="E273" s="311">
        <v>268515391</v>
      </c>
      <c r="F273" s="311">
        <v>6526773873.8500004</v>
      </c>
      <c r="G273" s="319">
        <v>0</v>
      </c>
      <c r="H273" s="328">
        <v>6526773873.8500004</v>
      </c>
    </row>
    <row r="274" spans="1:8">
      <c r="A274" s="325" t="s">
        <v>121</v>
      </c>
      <c r="B274" s="312" t="s">
        <v>122</v>
      </c>
      <c r="C274" s="313">
        <v>179141077</v>
      </c>
      <c r="D274" s="313">
        <v>0</v>
      </c>
      <c r="E274" s="313">
        <v>0</v>
      </c>
      <c r="F274" s="313">
        <v>179141077</v>
      </c>
      <c r="G274" s="317">
        <v>0</v>
      </c>
      <c r="H274" s="329">
        <v>179141077</v>
      </c>
    </row>
    <row r="275" spans="1:8" s="305" customFormat="1">
      <c r="A275" s="326" t="s">
        <v>516</v>
      </c>
      <c r="B275" s="314" t="s">
        <v>432</v>
      </c>
      <c r="C275" s="315">
        <v>179141077</v>
      </c>
      <c r="D275" s="315">
        <v>0</v>
      </c>
      <c r="E275" s="315">
        <v>0</v>
      </c>
      <c r="F275" s="315">
        <v>179141077</v>
      </c>
      <c r="G275" s="316">
        <v>0</v>
      </c>
      <c r="H275" s="330">
        <v>179141077</v>
      </c>
    </row>
    <row r="276" spans="1:8">
      <c r="A276" s="325" t="s">
        <v>125</v>
      </c>
      <c r="B276" s="312" t="s">
        <v>126</v>
      </c>
      <c r="C276" s="313">
        <v>527934214.35000002</v>
      </c>
      <c r="D276" s="313">
        <v>6088213973.5</v>
      </c>
      <c r="E276" s="313">
        <v>268515391</v>
      </c>
      <c r="F276" s="313">
        <v>6347632796.8500004</v>
      </c>
      <c r="G276" s="317">
        <v>0</v>
      </c>
      <c r="H276" s="329">
        <v>6347632796.8500004</v>
      </c>
    </row>
    <row r="277" spans="1:8" s="305" customFormat="1">
      <c r="A277" s="326" t="s">
        <v>517</v>
      </c>
      <c r="B277" s="314" t="s">
        <v>518</v>
      </c>
      <c r="C277" s="315">
        <v>527934214.35000002</v>
      </c>
      <c r="D277" s="315">
        <v>6088213973.5</v>
      </c>
      <c r="E277" s="315">
        <v>268515391</v>
      </c>
      <c r="F277" s="315">
        <v>6347632796.8500004</v>
      </c>
      <c r="G277" s="316">
        <v>0</v>
      </c>
      <c r="H277" s="330">
        <v>6347632796.8500004</v>
      </c>
    </row>
    <row r="278" spans="1:8">
      <c r="A278" s="324" t="s">
        <v>129</v>
      </c>
      <c r="B278" s="310" t="s">
        <v>130</v>
      </c>
      <c r="C278" s="311">
        <v>-1054163676.35</v>
      </c>
      <c r="D278" s="311">
        <v>268515391</v>
      </c>
      <c r="E278" s="311">
        <v>6112962661.5</v>
      </c>
      <c r="F278" s="311">
        <v>-6898610946.8500004</v>
      </c>
      <c r="G278" s="319">
        <v>0</v>
      </c>
      <c r="H278" s="328">
        <v>-6898610946.8500004</v>
      </c>
    </row>
    <row r="279" spans="1:8">
      <c r="A279" s="325" t="s">
        <v>133</v>
      </c>
      <c r="B279" s="312" t="s">
        <v>519</v>
      </c>
      <c r="C279" s="313">
        <v>-347088385</v>
      </c>
      <c r="D279" s="313">
        <v>0</v>
      </c>
      <c r="E279" s="313">
        <v>24748688</v>
      </c>
      <c r="F279" s="313">
        <v>-371837073</v>
      </c>
      <c r="G279" s="317">
        <v>0</v>
      </c>
      <c r="H279" s="329">
        <v>-371837073</v>
      </c>
    </row>
    <row r="280" spans="1:8" s="305" customFormat="1" ht="30">
      <c r="A280" s="326" t="s">
        <v>883</v>
      </c>
      <c r="B280" s="314" t="s">
        <v>533</v>
      </c>
      <c r="C280" s="315">
        <v>0</v>
      </c>
      <c r="D280" s="315">
        <v>0</v>
      </c>
      <c r="E280" s="315">
        <v>24748688</v>
      </c>
      <c r="F280" s="315">
        <v>-24748688</v>
      </c>
      <c r="G280" s="316">
        <v>0</v>
      </c>
      <c r="H280" s="330">
        <v>-24748688</v>
      </c>
    </row>
    <row r="281" spans="1:8" s="305" customFormat="1">
      <c r="A281" s="326" t="s">
        <v>520</v>
      </c>
      <c r="B281" s="314" t="s">
        <v>521</v>
      </c>
      <c r="C281" s="315">
        <v>-347088385</v>
      </c>
      <c r="D281" s="315">
        <v>0</v>
      </c>
      <c r="E281" s="315">
        <v>0</v>
      </c>
      <c r="F281" s="315">
        <v>-347088385</v>
      </c>
      <c r="G281" s="316">
        <v>0</v>
      </c>
      <c r="H281" s="330">
        <v>-347088385</v>
      </c>
    </row>
    <row r="282" spans="1:8">
      <c r="A282" s="325" t="s">
        <v>137</v>
      </c>
      <c r="B282" s="312" t="s">
        <v>138</v>
      </c>
      <c r="C282" s="313">
        <v>-707075291.35000002</v>
      </c>
      <c r="D282" s="313">
        <v>268515391</v>
      </c>
      <c r="E282" s="313">
        <v>6088213973.5</v>
      </c>
      <c r="F282" s="313">
        <v>-6526773873.8500004</v>
      </c>
      <c r="G282" s="317">
        <v>0</v>
      </c>
      <c r="H282" s="329">
        <v>-6526773873.8500004</v>
      </c>
    </row>
    <row r="283" spans="1:8" s="305" customFormat="1">
      <c r="A283" s="326" t="s">
        <v>522</v>
      </c>
      <c r="B283" s="314" t="s">
        <v>523</v>
      </c>
      <c r="C283" s="315">
        <v>-179141077</v>
      </c>
      <c r="D283" s="315">
        <v>0</v>
      </c>
      <c r="E283" s="315">
        <v>0</v>
      </c>
      <c r="F283" s="315">
        <v>-179141077</v>
      </c>
      <c r="G283" s="316">
        <v>0</v>
      </c>
      <c r="H283" s="330">
        <v>-179141077</v>
      </c>
    </row>
    <row r="284" spans="1:8" s="305" customFormat="1">
      <c r="A284" s="326" t="s">
        <v>524</v>
      </c>
      <c r="B284" s="314" t="s">
        <v>525</v>
      </c>
      <c r="C284" s="315">
        <v>-527934214.35000002</v>
      </c>
      <c r="D284" s="315">
        <v>268515391</v>
      </c>
      <c r="E284" s="315">
        <v>6088213973.5</v>
      </c>
      <c r="F284" s="315">
        <v>-6347632796.8500004</v>
      </c>
      <c r="G284" s="316">
        <v>0</v>
      </c>
      <c r="H284" s="330">
        <v>-6347632796.8500004</v>
      </c>
    </row>
    <row r="285" spans="1:8">
      <c r="A285" s="332" t="s">
        <v>107</v>
      </c>
      <c r="B285" s="308" t="s">
        <v>108</v>
      </c>
      <c r="C285" s="309">
        <v>0</v>
      </c>
      <c r="D285" s="309">
        <v>865906226</v>
      </c>
      <c r="E285" s="309">
        <v>865906226</v>
      </c>
      <c r="F285" s="309">
        <v>0</v>
      </c>
      <c r="G285" s="318">
        <v>0</v>
      </c>
      <c r="H285" s="333">
        <v>0</v>
      </c>
    </row>
    <row r="286" spans="1:8">
      <c r="A286" s="324" t="s">
        <v>111</v>
      </c>
      <c r="B286" s="310" t="s">
        <v>112</v>
      </c>
      <c r="C286" s="311">
        <v>35193734059</v>
      </c>
      <c r="D286" s="311">
        <v>0</v>
      </c>
      <c r="E286" s="311">
        <v>865906226</v>
      </c>
      <c r="F286" s="311">
        <v>36059640285</v>
      </c>
      <c r="G286" s="319">
        <v>0</v>
      </c>
      <c r="H286" s="328">
        <v>36059640285</v>
      </c>
    </row>
    <row r="287" spans="1:8" ht="30">
      <c r="A287" s="325" t="s">
        <v>115</v>
      </c>
      <c r="B287" s="312" t="s">
        <v>116</v>
      </c>
      <c r="C287" s="313">
        <v>35193734059</v>
      </c>
      <c r="D287" s="313">
        <v>0</v>
      </c>
      <c r="E287" s="313">
        <v>865906226</v>
      </c>
      <c r="F287" s="313">
        <v>36059640285</v>
      </c>
      <c r="G287" s="317">
        <v>0</v>
      </c>
      <c r="H287" s="329">
        <v>36059640285</v>
      </c>
    </row>
    <row r="288" spans="1:8" s="305" customFormat="1">
      <c r="A288" s="326" t="s">
        <v>526</v>
      </c>
      <c r="B288" s="314" t="s">
        <v>527</v>
      </c>
      <c r="C288" s="315">
        <v>35193734059</v>
      </c>
      <c r="D288" s="315">
        <v>0</v>
      </c>
      <c r="E288" s="315">
        <v>865906226</v>
      </c>
      <c r="F288" s="315">
        <v>36059640285</v>
      </c>
      <c r="G288" s="316">
        <v>0</v>
      </c>
      <c r="H288" s="330">
        <v>36059640285</v>
      </c>
    </row>
    <row r="289" spans="1:8">
      <c r="A289" s="325" t="s">
        <v>119</v>
      </c>
      <c r="B289" s="312" t="s">
        <v>120</v>
      </c>
      <c r="C289" s="313">
        <v>0</v>
      </c>
      <c r="D289" s="313">
        <v>0</v>
      </c>
      <c r="E289" s="313">
        <v>0</v>
      </c>
      <c r="F289" s="313">
        <v>0</v>
      </c>
      <c r="G289" s="317">
        <v>0</v>
      </c>
      <c r="H289" s="329">
        <v>0</v>
      </c>
    </row>
    <row r="290" spans="1:8" s="305" customFormat="1">
      <c r="A290" s="326" t="s">
        <v>528</v>
      </c>
      <c r="B290" s="314" t="s">
        <v>529</v>
      </c>
      <c r="C290" s="315">
        <v>0</v>
      </c>
      <c r="D290" s="315">
        <v>0</v>
      </c>
      <c r="E290" s="315">
        <v>0</v>
      </c>
      <c r="F290" s="315">
        <v>0</v>
      </c>
      <c r="G290" s="316">
        <v>0</v>
      </c>
      <c r="H290" s="330">
        <v>0</v>
      </c>
    </row>
    <row r="291" spans="1:8">
      <c r="A291" s="324" t="s">
        <v>123</v>
      </c>
      <c r="B291" s="310" t="s">
        <v>124</v>
      </c>
      <c r="C291" s="311">
        <v>1279200269.3099999</v>
      </c>
      <c r="D291" s="311">
        <v>0</v>
      </c>
      <c r="E291" s="311">
        <v>0</v>
      </c>
      <c r="F291" s="311">
        <v>1279200269.3099999</v>
      </c>
      <c r="G291" s="319">
        <v>0</v>
      </c>
      <c r="H291" s="328">
        <v>1279200269.3099999</v>
      </c>
    </row>
    <row r="292" spans="1:8">
      <c r="A292" s="325" t="s">
        <v>127</v>
      </c>
      <c r="B292" s="312" t="s">
        <v>128</v>
      </c>
      <c r="C292" s="313">
        <v>1279200269.3099999</v>
      </c>
      <c r="D292" s="313">
        <v>0</v>
      </c>
      <c r="E292" s="313">
        <v>0</v>
      </c>
      <c r="F292" s="313">
        <v>1279200269.3099999</v>
      </c>
      <c r="G292" s="317">
        <v>0</v>
      </c>
      <c r="H292" s="329">
        <v>1279200269.3099999</v>
      </c>
    </row>
    <row r="293" spans="1:8" s="305" customFormat="1">
      <c r="A293" s="326" t="s">
        <v>530</v>
      </c>
      <c r="B293" s="314" t="s">
        <v>531</v>
      </c>
      <c r="C293" s="315">
        <v>1279200269.3099999</v>
      </c>
      <c r="D293" s="315">
        <v>0</v>
      </c>
      <c r="E293" s="315">
        <v>0</v>
      </c>
      <c r="F293" s="315">
        <v>1279200269.3099999</v>
      </c>
      <c r="G293" s="316">
        <v>0</v>
      </c>
      <c r="H293" s="330">
        <v>1279200269.3099999</v>
      </c>
    </row>
    <row r="294" spans="1:8">
      <c r="A294" s="324" t="s">
        <v>131</v>
      </c>
      <c r="B294" s="310" t="s">
        <v>132</v>
      </c>
      <c r="C294" s="311">
        <v>-36472934328.309998</v>
      </c>
      <c r="D294" s="311">
        <v>865906226</v>
      </c>
      <c r="E294" s="311">
        <v>0</v>
      </c>
      <c r="F294" s="311">
        <v>-37338840554.309998</v>
      </c>
      <c r="G294" s="319">
        <v>0</v>
      </c>
      <c r="H294" s="328">
        <v>-37338840554.309998</v>
      </c>
    </row>
    <row r="295" spans="1:8">
      <c r="A295" s="325" t="s">
        <v>135</v>
      </c>
      <c r="B295" s="312" t="s">
        <v>136</v>
      </c>
      <c r="C295" s="313">
        <v>-35193734059</v>
      </c>
      <c r="D295" s="313">
        <v>865906226</v>
      </c>
      <c r="E295" s="313">
        <v>0</v>
      </c>
      <c r="F295" s="313">
        <v>-36059640285</v>
      </c>
      <c r="G295" s="317">
        <v>0</v>
      </c>
      <c r="H295" s="329">
        <v>-36059640285</v>
      </c>
    </row>
    <row r="296" spans="1:8" s="305" customFormat="1" ht="30">
      <c r="A296" s="326" t="s">
        <v>532</v>
      </c>
      <c r="B296" s="314" t="s">
        <v>533</v>
      </c>
      <c r="C296" s="315">
        <v>-35193734059</v>
      </c>
      <c r="D296" s="315">
        <v>865906226</v>
      </c>
      <c r="E296" s="315">
        <v>0</v>
      </c>
      <c r="F296" s="315">
        <v>-36059640285</v>
      </c>
      <c r="G296" s="316">
        <v>0</v>
      </c>
      <c r="H296" s="330">
        <v>-36059640285</v>
      </c>
    </row>
    <row r="297" spans="1:8" s="305" customFormat="1">
      <c r="A297" s="326" t="s">
        <v>534</v>
      </c>
      <c r="B297" s="314" t="s">
        <v>535</v>
      </c>
      <c r="C297" s="315">
        <v>0</v>
      </c>
      <c r="D297" s="315">
        <v>0</v>
      </c>
      <c r="E297" s="315">
        <v>0</v>
      </c>
      <c r="F297" s="315">
        <v>0</v>
      </c>
      <c r="G297" s="316">
        <v>0</v>
      </c>
      <c r="H297" s="330">
        <v>0</v>
      </c>
    </row>
    <row r="298" spans="1:8">
      <c r="A298" s="325" t="s">
        <v>139</v>
      </c>
      <c r="B298" s="312" t="s">
        <v>140</v>
      </c>
      <c r="C298" s="313">
        <v>-1279200269.3099999</v>
      </c>
      <c r="D298" s="313">
        <v>0</v>
      </c>
      <c r="E298" s="313">
        <v>0</v>
      </c>
      <c r="F298" s="313">
        <v>-1279200269.3099999</v>
      </c>
      <c r="G298" s="317">
        <v>0</v>
      </c>
      <c r="H298" s="329">
        <v>-1279200269.3099999</v>
      </c>
    </row>
    <row r="299" spans="1:8" s="305" customFormat="1" ht="15.75" thickBot="1">
      <c r="A299" s="334" t="s">
        <v>536</v>
      </c>
      <c r="B299" s="335" t="s">
        <v>537</v>
      </c>
      <c r="C299" s="336">
        <v>-1279200269.3099999</v>
      </c>
      <c r="D299" s="336">
        <v>0</v>
      </c>
      <c r="E299" s="336">
        <v>0</v>
      </c>
      <c r="F299" s="336">
        <v>-1279200269.3099999</v>
      </c>
      <c r="G299" s="337">
        <v>0</v>
      </c>
      <c r="H299" s="338">
        <v>-1279200269.3099999</v>
      </c>
    </row>
    <row r="300" spans="1:8">
      <c r="A300" s="306"/>
      <c r="B300" s="306" t="s">
        <v>884</v>
      </c>
      <c r="C300" s="307">
        <v>65540965188.900002</v>
      </c>
      <c r="D300" s="307">
        <v>54641385055.580002</v>
      </c>
      <c r="E300" s="307">
        <v>54641385055.580002</v>
      </c>
      <c r="F300" s="307">
        <v>81873640541.699997</v>
      </c>
      <c r="G300" s="303"/>
      <c r="H300" s="307">
        <v>81873640541.699997</v>
      </c>
    </row>
    <row r="301" spans="1:8">
      <c r="G301" s="303"/>
      <c r="H301" s="303"/>
    </row>
    <row r="302" spans="1:8">
      <c r="G302" s="303"/>
      <c r="H302" s="303"/>
    </row>
    <row r="303" spans="1:8">
      <c r="G303" s="303"/>
      <c r="H303" s="303"/>
    </row>
  </sheetData>
  <autoFilter ref="A9:I300" xr:uid="{D7B1E69E-93DC-4CEF-AC4B-5048D3F8E2CD}"/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4"/>
  <sheetViews>
    <sheetView workbookViewId="0">
      <selection activeCell="F22" sqref="F22"/>
    </sheetView>
  </sheetViews>
  <sheetFormatPr baseColWidth="10" defaultColWidth="11.42578125" defaultRowHeight="12.75"/>
  <cols>
    <col min="1" max="1" width="13.7109375" style="110" bestFit="1" customWidth="1"/>
    <col min="2" max="2" width="40.7109375" style="110" customWidth="1"/>
    <col min="3" max="6" width="19.7109375" style="112" customWidth="1"/>
    <col min="7" max="8" width="19.7109375" style="111" customWidth="1"/>
    <col min="9" max="9" width="17.28515625" style="110" bestFit="1" customWidth="1"/>
    <col min="10" max="10" width="19.28515625" style="110" customWidth="1"/>
    <col min="11" max="16384" width="11.42578125" style="110"/>
  </cols>
  <sheetData>
    <row r="1" spans="1:11" s="107" customFormat="1" ht="25.5">
      <c r="A1" s="104" t="s">
        <v>203</v>
      </c>
      <c r="B1" s="104" t="s">
        <v>204</v>
      </c>
      <c r="C1" s="105"/>
      <c r="D1" s="106"/>
      <c r="E1" s="106"/>
      <c r="F1" s="105"/>
      <c r="G1" s="106"/>
      <c r="H1" s="106"/>
    </row>
    <row r="2" spans="1:11" s="107" customFormat="1" ht="25.5">
      <c r="A2" s="104" t="s">
        <v>205</v>
      </c>
      <c r="B2" s="104" t="s">
        <v>206</v>
      </c>
      <c r="C2" s="105"/>
      <c r="D2" s="106"/>
      <c r="E2" s="106"/>
      <c r="F2" s="105"/>
      <c r="G2" s="106"/>
      <c r="H2" s="106"/>
    </row>
    <row r="3" spans="1:11" s="107" customFormat="1" ht="25.5">
      <c r="A3" s="104" t="s">
        <v>207</v>
      </c>
      <c r="B3" s="113" t="s">
        <v>833</v>
      </c>
      <c r="C3" s="105"/>
      <c r="D3" s="106"/>
      <c r="E3" s="106"/>
      <c r="F3" s="105"/>
      <c r="G3" s="106"/>
      <c r="H3" s="106"/>
    </row>
    <row r="4" spans="1:11" s="107" customFormat="1" ht="25.5">
      <c r="A4" s="104" t="s">
        <v>208</v>
      </c>
      <c r="B4" s="114" t="s">
        <v>832</v>
      </c>
      <c r="C4" s="105"/>
      <c r="D4" s="106"/>
      <c r="E4" s="106"/>
      <c r="F4" s="105"/>
      <c r="G4" s="106"/>
      <c r="H4" s="106"/>
    </row>
    <row r="5" spans="1:11" s="107" customFormat="1" ht="13.5" thickBot="1">
      <c r="A5" s="108"/>
      <c r="B5" s="108"/>
      <c r="C5" s="105"/>
      <c r="D5" s="106"/>
      <c r="E5" s="106"/>
      <c r="F5" s="105"/>
      <c r="G5" s="106"/>
      <c r="H5" s="106"/>
    </row>
    <row r="6" spans="1:11" s="109" customFormat="1">
      <c r="A6" s="122" t="s">
        <v>209</v>
      </c>
      <c r="B6" s="123" t="s">
        <v>205</v>
      </c>
      <c r="C6" s="124" t="s">
        <v>210</v>
      </c>
      <c r="D6" s="124" t="s">
        <v>211</v>
      </c>
      <c r="E6" s="124" t="s">
        <v>212</v>
      </c>
      <c r="F6" s="124" t="s">
        <v>213</v>
      </c>
      <c r="G6" s="124" t="s">
        <v>214</v>
      </c>
      <c r="H6" s="125" t="s">
        <v>215</v>
      </c>
      <c r="J6" s="304">
        <f>+H169-H188</f>
        <v>-5047985753.2699995</v>
      </c>
    </row>
    <row r="7" spans="1:11">
      <c r="A7" s="126" t="s">
        <v>216</v>
      </c>
      <c r="B7" s="115" t="s">
        <v>217</v>
      </c>
      <c r="C7" s="119">
        <v>25857655778.259998</v>
      </c>
      <c r="D7" s="119">
        <v>5182018453.3500004</v>
      </c>
      <c r="E7" s="119">
        <v>9911691863.7900009</v>
      </c>
      <c r="F7" s="119">
        <v>21127982367.82</v>
      </c>
      <c r="G7" s="119">
        <v>11478483539.280001</v>
      </c>
      <c r="H7" s="119">
        <v>9649498828.5400009</v>
      </c>
      <c r="I7" s="272">
        <f>+F7-F76-F153</f>
        <v>-5047985753.2699995</v>
      </c>
      <c r="J7" s="272">
        <f>+H169-H188</f>
        <v>-5047985753.2699995</v>
      </c>
      <c r="K7" s="272"/>
    </row>
    <row r="8" spans="1:11">
      <c r="A8" s="70" t="s">
        <v>15</v>
      </c>
      <c r="B8" s="116" t="s">
        <v>16</v>
      </c>
      <c r="C8" s="120">
        <v>891041998.09000003</v>
      </c>
      <c r="D8" s="120">
        <v>2567852103.4299998</v>
      </c>
      <c r="E8" s="120">
        <v>2650810772</v>
      </c>
      <c r="F8" s="120">
        <v>808083329.51999998</v>
      </c>
      <c r="G8" s="120">
        <v>808083329.51999998</v>
      </c>
      <c r="H8" s="127">
        <v>0</v>
      </c>
    </row>
    <row r="9" spans="1:11">
      <c r="A9" s="128" t="s">
        <v>19</v>
      </c>
      <c r="B9" s="118" t="s">
        <v>20</v>
      </c>
      <c r="C9" s="121">
        <v>12000000</v>
      </c>
      <c r="D9" s="121">
        <v>0</v>
      </c>
      <c r="E9" s="121">
        <v>0</v>
      </c>
      <c r="F9" s="121">
        <v>12000000</v>
      </c>
      <c r="G9" s="121">
        <v>12000000</v>
      </c>
      <c r="H9" s="129">
        <v>0</v>
      </c>
    </row>
    <row r="10" spans="1:11">
      <c r="A10" s="130" t="s">
        <v>218</v>
      </c>
      <c r="B10" s="268" t="s">
        <v>219</v>
      </c>
      <c r="C10" s="269">
        <v>12000000</v>
      </c>
      <c r="D10" s="269">
        <v>0</v>
      </c>
      <c r="E10" s="269">
        <v>0</v>
      </c>
      <c r="F10" s="269">
        <v>12000000</v>
      </c>
      <c r="G10" s="269">
        <v>12000000</v>
      </c>
      <c r="H10" s="270">
        <v>0</v>
      </c>
    </row>
    <row r="11" spans="1:11">
      <c r="A11" s="128" t="s">
        <v>23</v>
      </c>
      <c r="B11" s="118" t="s">
        <v>24</v>
      </c>
      <c r="C11" s="121">
        <v>879041998.09000003</v>
      </c>
      <c r="D11" s="121">
        <v>2567852103.4299998</v>
      </c>
      <c r="E11" s="121">
        <v>2650810772</v>
      </c>
      <c r="F11" s="121">
        <v>796083329.51999998</v>
      </c>
      <c r="G11" s="121">
        <v>796083329.51999998</v>
      </c>
      <c r="H11" s="129">
        <v>0</v>
      </c>
    </row>
    <row r="12" spans="1:11">
      <c r="A12" s="130" t="s">
        <v>221</v>
      </c>
      <c r="B12" s="268" t="s">
        <v>220</v>
      </c>
      <c r="C12" s="269">
        <v>879041998.09000003</v>
      </c>
      <c r="D12" s="269">
        <v>2567852103.4299998</v>
      </c>
      <c r="E12" s="269">
        <v>2650810772</v>
      </c>
      <c r="F12" s="269">
        <v>796083329.51999998</v>
      </c>
      <c r="G12" s="269">
        <v>796083329.51999998</v>
      </c>
      <c r="H12" s="270">
        <v>0</v>
      </c>
    </row>
    <row r="13" spans="1:11">
      <c r="A13" s="70" t="s">
        <v>27</v>
      </c>
      <c r="B13" s="116" t="s">
        <v>222</v>
      </c>
      <c r="C13" s="120">
        <v>3849310919.3600001</v>
      </c>
      <c r="D13" s="120">
        <v>589977558.91999996</v>
      </c>
      <c r="E13" s="120">
        <v>1248167139.99</v>
      </c>
      <c r="F13" s="120">
        <v>3191121338.29</v>
      </c>
      <c r="G13" s="120">
        <v>1006864559.48</v>
      </c>
      <c r="H13" s="127">
        <v>2184256778.8099999</v>
      </c>
    </row>
    <row r="14" spans="1:11">
      <c r="A14" s="267" t="s">
        <v>31</v>
      </c>
      <c r="B14" s="118" t="s">
        <v>32</v>
      </c>
      <c r="C14" s="121">
        <v>5672709694.1700001</v>
      </c>
      <c r="D14" s="121">
        <v>522779558.92000002</v>
      </c>
      <c r="E14" s="121">
        <v>1202348309.99</v>
      </c>
      <c r="F14" s="121">
        <v>4993140943.1000004</v>
      </c>
      <c r="G14" s="121">
        <v>982658044.48000002</v>
      </c>
      <c r="H14" s="129">
        <v>4010482898.6199999</v>
      </c>
    </row>
    <row r="15" spans="1:11">
      <c r="A15" s="130" t="s">
        <v>223</v>
      </c>
      <c r="B15" s="268" t="s">
        <v>224</v>
      </c>
      <c r="C15" s="269">
        <v>5672709694.1700001</v>
      </c>
      <c r="D15" s="269">
        <v>519231714.92000002</v>
      </c>
      <c r="E15" s="269">
        <v>1198800465.99</v>
      </c>
      <c r="F15" s="269">
        <v>4993140943.1000004</v>
      </c>
      <c r="G15" s="269">
        <v>982658044.48000002</v>
      </c>
      <c r="H15" s="270">
        <v>4010482898.6199999</v>
      </c>
    </row>
    <row r="16" spans="1:11">
      <c r="A16" s="130" t="s">
        <v>834</v>
      </c>
      <c r="B16" s="268" t="s">
        <v>840</v>
      </c>
      <c r="C16" s="269">
        <v>0</v>
      </c>
      <c r="D16" s="269">
        <v>3547844</v>
      </c>
      <c r="E16" s="269">
        <v>3547844</v>
      </c>
      <c r="F16" s="269">
        <v>0</v>
      </c>
      <c r="G16" s="269">
        <v>0</v>
      </c>
      <c r="H16" s="269">
        <v>0</v>
      </c>
    </row>
    <row r="17" spans="1:8">
      <c r="A17" s="128" t="s">
        <v>35</v>
      </c>
      <c r="B17" s="118" t="s">
        <v>36</v>
      </c>
      <c r="C17" s="121">
        <v>37945952.520000003</v>
      </c>
      <c r="D17" s="121">
        <v>63083252</v>
      </c>
      <c r="E17" s="121">
        <v>45818830</v>
      </c>
      <c r="F17" s="121">
        <v>55210374.520000003</v>
      </c>
      <c r="G17" s="121">
        <v>24206515</v>
      </c>
      <c r="H17" s="121">
        <v>31003859.52</v>
      </c>
    </row>
    <row r="18" spans="1:8">
      <c r="A18" s="130" t="s">
        <v>225</v>
      </c>
      <c r="B18" s="268" t="s">
        <v>226</v>
      </c>
      <c r="C18" s="269">
        <v>0</v>
      </c>
      <c r="D18" s="269">
        <v>0</v>
      </c>
      <c r="E18" s="269">
        <v>0</v>
      </c>
      <c r="F18" s="269">
        <v>0</v>
      </c>
      <c r="G18" s="269"/>
      <c r="H18" s="269"/>
    </row>
    <row r="19" spans="1:8">
      <c r="A19" s="130" t="s">
        <v>227</v>
      </c>
      <c r="B19" s="268" t="s">
        <v>228</v>
      </c>
      <c r="C19" s="269">
        <v>37945952.520000003</v>
      </c>
      <c r="D19" s="269">
        <v>63083252</v>
      </c>
      <c r="E19" s="269">
        <v>45818830</v>
      </c>
      <c r="F19" s="269">
        <v>55210374.520000003</v>
      </c>
      <c r="G19" s="269">
        <v>24206515</v>
      </c>
      <c r="H19" s="269">
        <v>31003859.52</v>
      </c>
    </row>
    <row r="20" spans="1:8">
      <c r="A20" s="130" t="s">
        <v>229</v>
      </c>
      <c r="B20" s="268" t="s">
        <v>230</v>
      </c>
      <c r="C20" s="269">
        <v>0</v>
      </c>
      <c r="D20" s="269">
        <v>0</v>
      </c>
      <c r="E20" s="269">
        <v>0</v>
      </c>
      <c r="F20" s="269">
        <v>0</v>
      </c>
      <c r="G20" s="269"/>
      <c r="H20" s="269"/>
    </row>
    <row r="21" spans="1:8">
      <c r="A21" s="128" t="s">
        <v>39</v>
      </c>
      <c r="B21" s="118" t="s">
        <v>40</v>
      </c>
      <c r="C21" s="121">
        <v>-1861344727.3299999</v>
      </c>
      <c r="D21" s="121">
        <v>4114748</v>
      </c>
      <c r="E21" s="121">
        <v>0</v>
      </c>
      <c r="F21" s="121">
        <v>-1857229979.3299999</v>
      </c>
      <c r="G21" s="121">
        <v>0</v>
      </c>
      <c r="H21" s="121">
        <v>-1857229979.3299999</v>
      </c>
    </row>
    <row r="22" spans="1:8">
      <c r="A22" s="130" t="s">
        <v>231</v>
      </c>
      <c r="B22" s="268" t="s">
        <v>232</v>
      </c>
      <c r="C22" s="269">
        <v>-1861344727.3299999</v>
      </c>
      <c r="D22" s="269">
        <v>4114748</v>
      </c>
      <c r="E22" s="269">
        <v>0</v>
      </c>
      <c r="F22" s="269">
        <v>-1857229979.3299999</v>
      </c>
      <c r="G22" s="269">
        <v>0</v>
      </c>
      <c r="H22" s="269">
        <v>-1857229979.3299999</v>
      </c>
    </row>
    <row r="23" spans="1:8">
      <c r="A23" s="70" t="s">
        <v>233</v>
      </c>
      <c r="B23" s="116" t="s">
        <v>43</v>
      </c>
      <c r="C23" s="120">
        <v>0</v>
      </c>
      <c r="D23" s="120">
        <v>0</v>
      </c>
      <c r="E23" s="120">
        <v>0</v>
      </c>
      <c r="F23" s="120">
        <v>0</v>
      </c>
      <c r="G23" s="120"/>
      <c r="H23" s="120"/>
    </row>
    <row r="24" spans="1:8">
      <c r="A24" s="128" t="s">
        <v>46</v>
      </c>
      <c r="B24" s="118" t="s">
        <v>47</v>
      </c>
      <c r="C24" s="121">
        <v>0</v>
      </c>
      <c r="D24" s="121">
        <v>0</v>
      </c>
      <c r="E24" s="121">
        <v>0</v>
      </c>
      <c r="F24" s="121">
        <v>0</v>
      </c>
      <c r="G24" s="121"/>
      <c r="H24" s="121"/>
    </row>
    <row r="25" spans="1:8">
      <c r="A25" s="130" t="s">
        <v>234</v>
      </c>
      <c r="B25" s="268" t="s">
        <v>235</v>
      </c>
      <c r="C25" s="269">
        <v>0</v>
      </c>
      <c r="D25" s="269">
        <v>0</v>
      </c>
      <c r="E25" s="269">
        <v>0</v>
      </c>
      <c r="F25" s="269">
        <v>0</v>
      </c>
      <c r="G25" s="269"/>
      <c r="H25" s="269"/>
    </row>
    <row r="26" spans="1:8">
      <c r="A26" s="130" t="s">
        <v>236</v>
      </c>
      <c r="B26" s="268" t="s">
        <v>237</v>
      </c>
      <c r="C26" s="269">
        <v>0</v>
      </c>
      <c r="D26" s="269">
        <v>0</v>
      </c>
      <c r="E26" s="269">
        <v>0</v>
      </c>
      <c r="F26" s="269">
        <v>0</v>
      </c>
      <c r="G26" s="269"/>
      <c r="H26" s="269"/>
    </row>
    <row r="27" spans="1:8">
      <c r="A27" s="130" t="s">
        <v>238</v>
      </c>
      <c r="B27" s="268" t="s">
        <v>239</v>
      </c>
      <c r="C27" s="269">
        <v>0</v>
      </c>
      <c r="D27" s="269">
        <v>0</v>
      </c>
      <c r="E27" s="269">
        <v>0</v>
      </c>
      <c r="F27" s="269">
        <v>0</v>
      </c>
      <c r="G27" s="269"/>
      <c r="H27" s="269"/>
    </row>
    <row r="28" spans="1:8">
      <c r="A28" s="70" t="s">
        <v>72</v>
      </c>
      <c r="B28" s="116" t="s">
        <v>73</v>
      </c>
      <c r="C28" s="120">
        <v>7543100894.6099997</v>
      </c>
      <c r="D28" s="120">
        <v>0</v>
      </c>
      <c r="E28" s="120">
        <v>77858844.879999995</v>
      </c>
      <c r="F28" s="120">
        <v>7465242049.7299995</v>
      </c>
      <c r="G28" s="120">
        <v>0</v>
      </c>
      <c r="H28" s="120">
        <v>7465242049.7299995</v>
      </c>
    </row>
    <row r="29" spans="1:8">
      <c r="A29" s="128" t="s">
        <v>74</v>
      </c>
      <c r="B29" s="118" t="s">
        <v>75</v>
      </c>
      <c r="C29" s="121">
        <v>0</v>
      </c>
      <c r="D29" s="121">
        <v>0</v>
      </c>
      <c r="E29" s="121">
        <v>0</v>
      </c>
      <c r="F29" s="121">
        <v>0</v>
      </c>
      <c r="G29" s="121"/>
      <c r="H29" s="121"/>
    </row>
    <row r="30" spans="1:8">
      <c r="A30" s="130" t="s">
        <v>240</v>
      </c>
      <c r="B30" s="268" t="s">
        <v>241</v>
      </c>
      <c r="C30" s="269">
        <v>0</v>
      </c>
      <c r="D30" s="269">
        <v>0</v>
      </c>
      <c r="E30" s="269">
        <v>0</v>
      </c>
      <c r="F30" s="269">
        <v>0</v>
      </c>
      <c r="G30" s="269"/>
      <c r="H30" s="269"/>
    </row>
    <row r="31" spans="1:8">
      <c r="A31" s="128" t="s">
        <v>76</v>
      </c>
      <c r="B31" s="118" t="s">
        <v>77</v>
      </c>
      <c r="C31" s="121">
        <v>0</v>
      </c>
      <c r="D31" s="121">
        <v>0</v>
      </c>
      <c r="E31" s="121">
        <v>0</v>
      </c>
      <c r="F31" s="121">
        <v>0</v>
      </c>
      <c r="G31" s="121"/>
      <c r="H31" s="121"/>
    </row>
    <row r="32" spans="1:8">
      <c r="A32" s="130" t="s">
        <v>242</v>
      </c>
      <c r="B32" s="268" t="s">
        <v>243</v>
      </c>
      <c r="C32" s="269">
        <v>0</v>
      </c>
      <c r="D32" s="269">
        <v>0</v>
      </c>
      <c r="E32" s="269">
        <v>0</v>
      </c>
      <c r="F32" s="269">
        <v>0</v>
      </c>
      <c r="G32" s="269"/>
      <c r="H32" s="269"/>
    </row>
    <row r="33" spans="1:8">
      <c r="A33" s="130" t="s">
        <v>246</v>
      </c>
      <c r="B33" s="268" t="s">
        <v>247</v>
      </c>
      <c r="C33" s="269">
        <v>0</v>
      </c>
      <c r="D33" s="269">
        <v>0</v>
      </c>
      <c r="E33" s="269">
        <v>0</v>
      </c>
      <c r="F33" s="269">
        <v>0</v>
      </c>
      <c r="G33" s="269"/>
      <c r="H33" s="269"/>
    </row>
    <row r="34" spans="1:8">
      <c r="A34" s="130" t="s">
        <v>250</v>
      </c>
      <c r="B34" s="268" t="s">
        <v>251</v>
      </c>
      <c r="C34" s="269">
        <v>0</v>
      </c>
      <c r="D34" s="269">
        <v>0</v>
      </c>
      <c r="E34" s="269">
        <v>0</v>
      </c>
      <c r="F34" s="269">
        <v>0</v>
      </c>
      <c r="G34" s="269"/>
      <c r="H34" s="269"/>
    </row>
    <row r="35" spans="1:8">
      <c r="A35" s="128" t="s">
        <v>79</v>
      </c>
      <c r="B35" s="118" t="s">
        <v>80</v>
      </c>
      <c r="C35" s="121">
        <v>0</v>
      </c>
      <c r="D35" s="121">
        <v>0</v>
      </c>
      <c r="E35" s="121">
        <v>0</v>
      </c>
      <c r="F35" s="121">
        <v>0</v>
      </c>
      <c r="G35" s="121"/>
      <c r="H35" s="121"/>
    </row>
    <row r="36" spans="1:8">
      <c r="A36" s="130" t="s">
        <v>252</v>
      </c>
      <c r="B36" s="268" t="s">
        <v>243</v>
      </c>
      <c r="C36" s="269">
        <v>0</v>
      </c>
      <c r="D36" s="269">
        <v>0</v>
      </c>
      <c r="E36" s="269">
        <v>0</v>
      </c>
      <c r="F36" s="269">
        <v>0</v>
      </c>
      <c r="G36" s="269"/>
      <c r="H36" s="269"/>
    </row>
    <row r="37" spans="1:8">
      <c r="A37" s="130" t="s">
        <v>253</v>
      </c>
      <c r="B37" s="268" t="s">
        <v>247</v>
      </c>
      <c r="C37" s="269">
        <v>0</v>
      </c>
      <c r="D37" s="269">
        <v>0</v>
      </c>
      <c r="E37" s="269">
        <v>0</v>
      </c>
      <c r="F37" s="269">
        <v>0</v>
      </c>
      <c r="G37" s="269"/>
      <c r="H37" s="269"/>
    </row>
    <row r="38" spans="1:8">
      <c r="A38" s="128" t="s">
        <v>83</v>
      </c>
      <c r="B38" s="118" t="s">
        <v>84</v>
      </c>
      <c r="C38" s="121">
        <v>7347876584.9799995</v>
      </c>
      <c r="D38" s="121">
        <v>0</v>
      </c>
      <c r="E38" s="121">
        <v>0</v>
      </c>
      <c r="F38" s="121">
        <v>7347876584.9799995</v>
      </c>
      <c r="G38" s="121">
        <v>0</v>
      </c>
      <c r="H38" s="129">
        <v>7347876584.9799995</v>
      </c>
    </row>
    <row r="39" spans="1:8">
      <c r="A39" s="130" t="s">
        <v>254</v>
      </c>
      <c r="B39" s="268" t="s">
        <v>255</v>
      </c>
      <c r="C39" s="269">
        <v>6812876584.9799995</v>
      </c>
      <c r="D39" s="269">
        <v>0</v>
      </c>
      <c r="E39" s="269">
        <v>0</v>
      </c>
      <c r="F39" s="269">
        <v>6812876584.9799995</v>
      </c>
      <c r="G39" s="269">
        <v>0</v>
      </c>
      <c r="H39" s="270">
        <v>6812876584.9799995</v>
      </c>
    </row>
    <row r="40" spans="1:8">
      <c r="A40" s="130" t="s">
        <v>256</v>
      </c>
      <c r="B40" s="268" t="s">
        <v>257</v>
      </c>
      <c r="C40" s="269">
        <v>465000000</v>
      </c>
      <c r="D40" s="269">
        <v>0</v>
      </c>
      <c r="E40" s="269">
        <v>0</v>
      </c>
      <c r="F40" s="269">
        <v>465000000</v>
      </c>
      <c r="G40" s="269">
        <v>0</v>
      </c>
      <c r="H40" s="270">
        <v>465000000</v>
      </c>
    </row>
    <row r="41" spans="1:8">
      <c r="A41" s="130" t="s">
        <v>258</v>
      </c>
      <c r="B41" s="268" t="s">
        <v>259</v>
      </c>
      <c r="C41" s="269">
        <v>70000000</v>
      </c>
      <c r="D41" s="269">
        <v>0</v>
      </c>
      <c r="E41" s="269">
        <v>0</v>
      </c>
      <c r="F41" s="269">
        <v>70000000</v>
      </c>
      <c r="G41" s="269">
        <v>0</v>
      </c>
      <c r="H41" s="270">
        <v>70000000</v>
      </c>
    </row>
    <row r="42" spans="1:8">
      <c r="A42" s="128" t="s">
        <v>87</v>
      </c>
      <c r="B42" s="118" t="s">
        <v>88</v>
      </c>
      <c r="C42" s="121">
        <v>585557220.59000003</v>
      </c>
      <c r="D42" s="121">
        <v>0</v>
      </c>
      <c r="E42" s="121">
        <v>0</v>
      </c>
      <c r="F42" s="121">
        <v>585557220.59000003</v>
      </c>
      <c r="G42" s="121">
        <v>0</v>
      </c>
      <c r="H42" s="129">
        <v>585557220.59000003</v>
      </c>
    </row>
    <row r="43" spans="1:8">
      <c r="A43" s="130" t="s">
        <v>260</v>
      </c>
      <c r="B43" s="268" t="s">
        <v>244</v>
      </c>
      <c r="C43" s="269">
        <v>419522330.13999999</v>
      </c>
      <c r="D43" s="269">
        <v>0</v>
      </c>
      <c r="E43" s="269">
        <v>0</v>
      </c>
      <c r="F43" s="269">
        <v>419522330.13999999</v>
      </c>
      <c r="G43" s="269">
        <v>0</v>
      </c>
      <c r="H43" s="270">
        <v>419522330.13999999</v>
      </c>
    </row>
    <row r="44" spans="1:8">
      <c r="A44" s="130" t="s">
        <v>261</v>
      </c>
      <c r="B44" s="268" t="s">
        <v>245</v>
      </c>
      <c r="C44" s="269">
        <v>166034890.44999999</v>
      </c>
      <c r="D44" s="269">
        <v>0</v>
      </c>
      <c r="E44" s="269">
        <v>0</v>
      </c>
      <c r="F44" s="269">
        <v>166034890.44999999</v>
      </c>
      <c r="G44" s="269">
        <v>0</v>
      </c>
      <c r="H44" s="270">
        <v>166034890.44999999</v>
      </c>
    </row>
    <row r="45" spans="1:8">
      <c r="A45" s="128" t="s">
        <v>91</v>
      </c>
      <c r="B45" s="118" t="s">
        <v>92</v>
      </c>
      <c r="C45" s="121">
        <v>1520039256.6500001</v>
      </c>
      <c r="D45" s="121">
        <v>0</v>
      </c>
      <c r="E45" s="121">
        <v>0</v>
      </c>
      <c r="F45" s="121">
        <v>1520039256.6500001</v>
      </c>
      <c r="G45" s="121">
        <v>0</v>
      </c>
      <c r="H45" s="129">
        <v>1520039256.6500001</v>
      </c>
    </row>
    <row r="46" spans="1:8">
      <c r="A46" s="130" t="s">
        <v>262</v>
      </c>
      <c r="B46" s="268" t="s">
        <v>248</v>
      </c>
      <c r="C46" s="269">
        <v>289482883.88</v>
      </c>
      <c r="D46" s="269">
        <v>0</v>
      </c>
      <c r="E46" s="269">
        <v>0</v>
      </c>
      <c r="F46" s="269">
        <v>289482883.88</v>
      </c>
      <c r="G46" s="269">
        <v>0</v>
      </c>
      <c r="H46" s="269">
        <v>289482883.88</v>
      </c>
    </row>
    <row r="47" spans="1:8">
      <c r="A47" s="130" t="s">
        <v>263</v>
      </c>
      <c r="B47" s="268" t="s">
        <v>249</v>
      </c>
      <c r="C47" s="269">
        <v>1230556372.77</v>
      </c>
      <c r="D47" s="269">
        <v>0</v>
      </c>
      <c r="E47" s="269">
        <v>0</v>
      </c>
      <c r="F47" s="269">
        <v>1230556372.77</v>
      </c>
      <c r="G47" s="269">
        <v>0</v>
      </c>
      <c r="H47" s="269">
        <v>1230556372.77</v>
      </c>
    </row>
    <row r="48" spans="1:8">
      <c r="A48" s="128" t="s">
        <v>94</v>
      </c>
      <c r="B48" s="118" t="s">
        <v>95</v>
      </c>
      <c r="C48" s="121">
        <v>242083976</v>
      </c>
      <c r="D48" s="121">
        <v>0</v>
      </c>
      <c r="E48" s="121">
        <v>0</v>
      </c>
      <c r="F48" s="121">
        <v>242083976</v>
      </c>
      <c r="G48" s="121">
        <v>0</v>
      </c>
      <c r="H48" s="129">
        <v>242083976</v>
      </c>
    </row>
    <row r="49" spans="1:8">
      <c r="A49" s="130" t="s">
        <v>264</v>
      </c>
      <c r="B49" s="268" t="s">
        <v>265</v>
      </c>
      <c r="C49" s="269">
        <v>242083976</v>
      </c>
      <c r="D49" s="269">
        <v>0</v>
      </c>
      <c r="E49" s="269">
        <v>0</v>
      </c>
      <c r="F49" s="269">
        <v>242083976</v>
      </c>
      <c r="G49" s="269">
        <v>0</v>
      </c>
      <c r="H49" s="270">
        <v>242083976</v>
      </c>
    </row>
    <row r="50" spans="1:8">
      <c r="A50" s="128" t="s">
        <v>98</v>
      </c>
      <c r="B50" s="118" t="s">
        <v>99</v>
      </c>
      <c r="C50" s="121">
        <v>-2152456143.6100001</v>
      </c>
      <c r="D50" s="121">
        <v>0</v>
      </c>
      <c r="E50" s="121">
        <v>77858844.879999995</v>
      </c>
      <c r="F50" s="121">
        <v>-2230314988.4899998</v>
      </c>
      <c r="G50" s="121">
        <v>0</v>
      </c>
      <c r="H50" s="121">
        <v>-2230314988.4899998</v>
      </c>
    </row>
    <row r="51" spans="1:8">
      <c r="A51" s="130" t="s">
        <v>266</v>
      </c>
      <c r="B51" s="268" t="s">
        <v>241</v>
      </c>
      <c r="C51" s="269">
        <v>-539939546.12</v>
      </c>
      <c r="D51" s="269">
        <v>0</v>
      </c>
      <c r="E51" s="269">
        <v>23156248.440000001</v>
      </c>
      <c r="F51" s="269">
        <v>-563095794.55999994</v>
      </c>
      <c r="G51" s="269">
        <v>0</v>
      </c>
      <c r="H51" s="269">
        <v>-563095794.55999994</v>
      </c>
    </row>
    <row r="52" spans="1:8">
      <c r="A52" s="130" t="s">
        <v>267</v>
      </c>
      <c r="B52" s="268" t="s">
        <v>243</v>
      </c>
      <c r="C52" s="269">
        <v>-290524009.85000002</v>
      </c>
      <c r="D52" s="269">
        <v>0</v>
      </c>
      <c r="E52" s="269">
        <v>11614222.550000001</v>
      </c>
      <c r="F52" s="269">
        <v>-302138232.39999998</v>
      </c>
      <c r="G52" s="269">
        <v>0</v>
      </c>
      <c r="H52" s="269">
        <v>-302138232.39999998</v>
      </c>
    </row>
    <row r="53" spans="1:8">
      <c r="A53" s="130" t="s">
        <v>268</v>
      </c>
      <c r="B53" s="268" t="s">
        <v>247</v>
      </c>
      <c r="C53" s="269">
        <v>-1110169108.52</v>
      </c>
      <c r="D53" s="269">
        <v>0</v>
      </c>
      <c r="E53" s="269">
        <v>37036274.530000001</v>
      </c>
      <c r="F53" s="269">
        <v>-1147205383.05</v>
      </c>
      <c r="G53" s="269">
        <v>0</v>
      </c>
      <c r="H53" s="269">
        <v>-1147205383.05</v>
      </c>
    </row>
    <row r="54" spans="1:8">
      <c r="A54" s="130" t="s">
        <v>269</v>
      </c>
      <c r="B54" s="268" t="s">
        <v>270</v>
      </c>
      <c r="C54" s="269">
        <v>-211823479.12</v>
      </c>
      <c r="D54" s="269">
        <v>0</v>
      </c>
      <c r="E54" s="269">
        <v>6052099.3600000003</v>
      </c>
      <c r="F54" s="269">
        <v>-217875578.47999999</v>
      </c>
      <c r="G54" s="269">
        <v>0</v>
      </c>
      <c r="H54" s="269">
        <v>-217875578.47999999</v>
      </c>
    </row>
    <row r="55" spans="1:8">
      <c r="A55" s="130" t="s">
        <v>271</v>
      </c>
      <c r="B55" s="268" t="s">
        <v>272</v>
      </c>
      <c r="C55" s="269">
        <v>0</v>
      </c>
      <c r="D55" s="269">
        <v>0</v>
      </c>
      <c r="E55" s="269">
        <v>0</v>
      </c>
      <c r="F55" s="269">
        <v>0</v>
      </c>
      <c r="G55" s="269"/>
      <c r="H55" s="269"/>
    </row>
    <row r="56" spans="1:8">
      <c r="A56" s="128" t="s">
        <v>100</v>
      </c>
      <c r="B56" s="118" t="s">
        <v>101</v>
      </c>
      <c r="C56" s="121">
        <v>0</v>
      </c>
      <c r="D56" s="121">
        <v>0</v>
      </c>
      <c r="E56" s="121">
        <v>0</v>
      </c>
      <c r="F56" s="121">
        <v>0</v>
      </c>
      <c r="G56" s="121"/>
      <c r="H56" s="129"/>
    </row>
    <row r="57" spans="1:8">
      <c r="A57" s="130" t="s">
        <v>273</v>
      </c>
      <c r="B57" s="268" t="s">
        <v>241</v>
      </c>
      <c r="C57" s="269">
        <v>0</v>
      </c>
      <c r="D57" s="269">
        <v>0</v>
      </c>
      <c r="E57" s="269">
        <v>0</v>
      </c>
      <c r="F57" s="269">
        <v>0</v>
      </c>
      <c r="G57" s="269"/>
      <c r="H57" s="270"/>
    </row>
    <row r="58" spans="1:8">
      <c r="A58" s="70" t="s">
        <v>50</v>
      </c>
      <c r="B58" s="116" t="s">
        <v>51</v>
      </c>
      <c r="C58" s="120">
        <v>13574201966.200001</v>
      </c>
      <c r="D58" s="120">
        <v>2024188791</v>
      </c>
      <c r="E58" s="120">
        <v>5934855106.9200001</v>
      </c>
      <c r="F58" s="120">
        <v>9663535650.2800007</v>
      </c>
      <c r="G58" s="120">
        <v>9663535650.2800007</v>
      </c>
      <c r="H58" s="127">
        <v>0</v>
      </c>
    </row>
    <row r="59" spans="1:8">
      <c r="A59" s="128" t="s">
        <v>54</v>
      </c>
      <c r="B59" s="118" t="s">
        <v>55</v>
      </c>
      <c r="C59" s="121">
        <v>339987025.16000003</v>
      </c>
      <c r="D59" s="121">
        <v>0</v>
      </c>
      <c r="E59" s="121">
        <v>179742933.99000001</v>
      </c>
      <c r="F59" s="121">
        <v>160244091.16999999</v>
      </c>
      <c r="G59" s="121">
        <v>160244091.16999999</v>
      </c>
      <c r="H59" s="129">
        <v>0</v>
      </c>
    </row>
    <row r="60" spans="1:8">
      <c r="A60" s="130" t="s">
        <v>274</v>
      </c>
      <c r="B60" s="268" t="s">
        <v>275</v>
      </c>
      <c r="C60" s="269">
        <v>92147040.090000004</v>
      </c>
      <c r="D60" s="269">
        <v>0</v>
      </c>
      <c r="E60" s="269">
        <v>44112944.729999997</v>
      </c>
      <c r="F60" s="269">
        <v>48034095.359999999</v>
      </c>
      <c r="G60" s="269">
        <v>48034095.359999999</v>
      </c>
      <c r="H60" s="270">
        <v>0</v>
      </c>
    </row>
    <row r="61" spans="1:8">
      <c r="A61" s="130" t="s">
        <v>276</v>
      </c>
      <c r="B61" s="268" t="s">
        <v>277</v>
      </c>
      <c r="C61" s="269">
        <v>222506651.74000001</v>
      </c>
      <c r="D61" s="269">
        <v>0</v>
      </c>
      <c r="E61" s="269">
        <v>131879989.26000001</v>
      </c>
      <c r="F61" s="269">
        <v>90626662.480000004</v>
      </c>
      <c r="G61" s="269">
        <v>90626662.480000004</v>
      </c>
      <c r="H61" s="269">
        <v>0</v>
      </c>
    </row>
    <row r="62" spans="1:8">
      <c r="A62" s="130" t="s">
        <v>278</v>
      </c>
      <c r="B62" s="268" t="s">
        <v>279</v>
      </c>
      <c r="C62" s="269">
        <v>25333333.329999998</v>
      </c>
      <c r="D62" s="269">
        <v>0</v>
      </c>
      <c r="E62" s="269">
        <v>3750000</v>
      </c>
      <c r="F62" s="269">
        <v>21583333.329999998</v>
      </c>
      <c r="G62" s="269">
        <v>21583333.329999998</v>
      </c>
      <c r="H62" s="269">
        <v>0</v>
      </c>
    </row>
    <row r="63" spans="1:8">
      <c r="A63" s="128" t="s">
        <v>56</v>
      </c>
      <c r="B63" s="118" t="s">
        <v>57</v>
      </c>
      <c r="C63" s="121">
        <v>17792449</v>
      </c>
      <c r="D63" s="121">
        <v>47480962</v>
      </c>
      <c r="E63" s="121">
        <v>40407529</v>
      </c>
      <c r="F63" s="121">
        <v>24865882</v>
      </c>
      <c r="G63" s="121">
        <v>24865882</v>
      </c>
      <c r="H63" s="121">
        <v>0</v>
      </c>
    </row>
    <row r="64" spans="1:8">
      <c r="A64" s="130" t="s">
        <v>280</v>
      </c>
      <c r="B64" s="268" t="s">
        <v>281</v>
      </c>
      <c r="C64" s="269">
        <v>17792449</v>
      </c>
      <c r="D64" s="269">
        <v>47480962</v>
      </c>
      <c r="E64" s="269">
        <v>40407529</v>
      </c>
      <c r="F64" s="269">
        <v>24865882</v>
      </c>
      <c r="G64" s="269">
        <v>24865882</v>
      </c>
      <c r="H64" s="269">
        <v>0</v>
      </c>
    </row>
    <row r="65" spans="1:8">
      <c r="A65" s="130" t="s">
        <v>282</v>
      </c>
      <c r="B65" s="268" t="s">
        <v>283</v>
      </c>
      <c r="C65" s="269">
        <v>0</v>
      </c>
      <c r="D65" s="269">
        <v>0</v>
      </c>
      <c r="E65" s="269">
        <v>0</v>
      </c>
      <c r="F65" s="269">
        <v>0</v>
      </c>
      <c r="G65" s="269"/>
      <c r="H65" s="269"/>
    </row>
    <row r="66" spans="1:8">
      <c r="A66" s="128" t="s">
        <v>58</v>
      </c>
      <c r="B66" s="118" t="s">
        <v>59</v>
      </c>
      <c r="C66" s="121">
        <v>12822254091.4</v>
      </c>
      <c r="D66" s="121">
        <v>1976707829</v>
      </c>
      <c r="E66" s="121">
        <v>5714704643.9300003</v>
      </c>
      <c r="F66" s="121">
        <v>9084257276.4699993</v>
      </c>
      <c r="G66" s="121">
        <v>9084257276.4699993</v>
      </c>
      <c r="H66" s="121">
        <v>0</v>
      </c>
    </row>
    <row r="67" spans="1:8">
      <c r="A67" s="130" t="s">
        <v>284</v>
      </c>
      <c r="B67" s="268" t="s">
        <v>285</v>
      </c>
      <c r="C67" s="269">
        <v>12822254091.4</v>
      </c>
      <c r="D67" s="269">
        <v>1976707829</v>
      </c>
      <c r="E67" s="269">
        <v>5714704643.9300003</v>
      </c>
      <c r="F67" s="269">
        <v>9084257276.4699993</v>
      </c>
      <c r="G67" s="269">
        <v>9084257276.4699993</v>
      </c>
      <c r="H67" s="269">
        <v>0</v>
      </c>
    </row>
    <row r="68" spans="1:8">
      <c r="A68" s="128" t="s">
        <v>286</v>
      </c>
      <c r="B68" s="118" t="s">
        <v>287</v>
      </c>
      <c r="C68" s="121">
        <v>0</v>
      </c>
      <c r="D68" s="121">
        <v>0</v>
      </c>
      <c r="E68" s="121">
        <v>0</v>
      </c>
      <c r="F68" s="121">
        <v>0</v>
      </c>
      <c r="G68" s="121"/>
      <c r="H68" s="121"/>
    </row>
    <row r="69" spans="1:8">
      <c r="A69" s="130" t="s">
        <v>288</v>
      </c>
      <c r="B69" s="268" t="s">
        <v>289</v>
      </c>
      <c r="C69" s="269">
        <v>0</v>
      </c>
      <c r="D69" s="269">
        <v>0</v>
      </c>
      <c r="E69" s="269">
        <v>0</v>
      </c>
      <c r="F69" s="269">
        <v>0</v>
      </c>
      <c r="G69" s="269"/>
      <c r="H69" s="269"/>
    </row>
    <row r="70" spans="1:8">
      <c r="A70" s="128" t="s">
        <v>60</v>
      </c>
      <c r="B70" s="118" t="s">
        <v>61</v>
      </c>
      <c r="C70" s="121">
        <v>394168400.63999999</v>
      </c>
      <c r="D70" s="121">
        <v>0</v>
      </c>
      <c r="E70" s="121">
        <v>0</v>
      </c>
      <c r="F70" s="121">
        <v>394168400.63999999</v>
      </c>
      <c r="G70" s="121">
        <v>394168400.63999999</v>
      </c>
      <c r="H70" s="121">
        <v>0</v>
      </c>
    </row>
    <row r="71" spans="1:8">
      <c r="A71" s="130" t="s">
        <v>290</v>
      </c>
      <c r="B71" s="268" t="s">
        <v>291</v>
      </c>
      <c r="C71" s="269">
        <v>394168400.63999999</v>
      </c>
      <c r="D71" s="269">
        <v>0</v>
      </c>
      <c r="E71" s="269">
        <v>0</v>
      </c>
      <c r="F71" s="269">
        <v>394168400.63999999</v>
      </c>
      <c r="G71" s="269">
        <v>394168400.63999999</v>
      </c>
      <c r="H71" s="269">
        <v>0</v>
      </c>
    </row>
    <row r="72" spans="1:8">
      <c r="A72" s="130" t="s">
        <v>292</v>
      </c>
      <c r="B72" s="268" t="s">
        <v>293</v>
      </c>
      <c r="C72" s="269">
        <v>0</v>
      </c>
      <c r="D72" s="269">
        <v>0</v>
      </c>
      <c r="E72" s="269">
        <v>0</v>
      </c>
      <c r="F72" s="269">
        <v>0</v>
      </c>
      <c r="G72" s="269"/>
      <c r="H72" s="269"/>
    </row>
    <row r="73" spans="1:8">
      <c r="A73" s="128" t="s">
        <v>64</v>
      </c>
      <c r="B73" s="118" t="s">
        <v>65</v>
      </c>
      <c r="C73" s="121">
        <v>0</v>
      </c>
      <c r="D73" s="121">
        <v>0</v>
      </c>
      <c r="E73" s="121">
        <v>0</v>
      </c>
      <c r="F73" s="121">
        <v>0</v>
      </c>
      <c r="G73" s="121"/>
      <c r="H73" s="121"/>
    </row>
    <row r="74" spans="1:8">
      <c r="A74" s="130" t="s">
        <v>294</v>
      </c>
      <c r="B74" s="268" t="s">
        <v>291</v>
      </c>
      <c r="C74" s="269">
        <v>0</v>
      </c>
      <c r="D74" s="269">
        <v>0</v>
      </c>
      <c r="E74" s="269">
        <v>0</v>
      </c>
      <c r="F74" s="269">
        <v>0</v>
      </c>
      <c r="G74" s="269"/>
      <c r="H74" s="269"/>
    </row>
    <row r="75" spans="1:8">
      <c r="A75" s="130" t="s">
        <v>295</v>
      </c>
      <c r="B75" s="268" t="s">
        <v>293</v>
      </c>
      <c r="C75" s="269">
        <v>0</v>
      </c>
      <c r="D75" s="269">
        <v>0</v>
      </c>
      <c r="E75" s="269">
        <v>0</v>
      </c>
      <c r="F75" s="269">
        <v>0</v>
      </c>
      <c r="G75" s="269"/>
      <c r="H75" s="270"/>
    </row>
    <row r="76" spans="1:8">
      <c r="A76" s="126" t="s">
        <v>296</v>
      </c>
      <c r="B76" s="115" t="s">
        <v>12</v>
      </c>
      <c r="C76" s="119">
        <v>20901726254.599998</v>
      </c>
      <c r="D76" s="119">
        <v>10107815764.360001</v>
      </c>
      <c r="E76" s="119">
        <v>11562785369.219999</v>
      </c>
      <c r="F76" s="119">
        <v>22356695859.459999</v>
      </c>
      <c r="G76" s="119">
        <v>11079675415.4</v>
      </c>
      <c r="H76" s="119">
        <v>11277020444.059999</v>
      </c>
    </row>
    <row r="77" spans="1:8">
      <c r="A77" s="70" t="s">
        <v>17</v>
      </c>
      <c r="B77" s="116" t="s">
        <v>18</v>
      </c>
      <c r="C77" s="120">
        <v>295085712.06</v>
      </c>
      <c r="D77" s="120">
        <v>7376779491.3599997</v>
      </c>
      <c r="E77" s="120">
        <v>7512401227.3599997</v>
      </c>
      <c r="F77" s="120">
        <v>430707448.06</v>
      </c>
      <c r="G77" s="120">
        <v>223694393</v>
      </c>
      <c r="H77" s="127">
        <v>207013055.06</v>
      </c>
    </row>
    <row r="78" spans="1:8">
      <c r="A78" s="128" t="s">
        <v>21</v>
      </c>
      <c r="B78" s="118" t="s">
        <v>22</v>
      </c>
      <c r="C78" s="121">
        <v>0</v>
      </c>
      <c r="D78" s="121">
        <v>2236178381.6700001</v>
      </c>
      <c r="E78" s="121">
        <v>2236178381.6700001</v>
      </c>
      <c r="F78" s="121">
        <v>0</v>
      </c>
      <c r="G78" s="121">
        <v>0</v>
      </c>
      <c r="H78" s="129">
        <v>0</v>
      </c>
    </row>
    <row r="79" spans="1:8">
      <c r="A79" s="130" t="s">
        <v>297</v>
      </c>
      <c r="B79" s="268" t="s">
        <v>279</v>
      </c>
      <c r="C79" s="269">
        <v>0</v>
      </c>
      <c r="D79" s="269">
        <v>11060399.380000001</v>
      </c>
      <c r="E79" s="269">
        <v>11060399.380000001</v>
      </c>
      <c r="F79" s="269">
        <v>0</v>
      </c>
      <c r="G79" s="269">
        <v>0</v>
      </c>
      <c r="H79" s="270">
        <v>0</v>
      </c>
    </row>
    <row r="80" spans="1:8">
      <c r="A80" s="130" t="s">
        <v>298</v>
      </c>
      <c r="B80" s="268" t="s">
        <v>299</v>
      </c>
      <c r="C80" s="269">
        <v>0</v>
      </c>
      <c r="D80" s="269">
        <v>2225117982.29</v>
      </c>
      <c r="E80" s="269">
        <v>2225117982.29</v>
      </c>
      <c r="F80" s="269">
        <v>0</v>
      </c>
      <c r="G80" s="269">
        <v>0</v>
      </c>
      <c r="H80" s="270">
        <v>0</v>
      </c>
    </row>
    <row r="81" spans="1:8">
      <c r="A81" s="128" t="s">
        <v>25</v>
      </c>
      <c r="B81" s="118" t="s">
        <v>26</v>
      </c>
      <c r="C81" s="121">
        <v>3574351</v>
      </c>
      <c r="D81" s="121">
        <v>1604761733.4300001</v>
      </c>
      <c r="E81" s="121">
        <v>1631537937.4300001</v>
      </c>
      <c r="F81" s="121">
        <v>30350555</v>
      </c>
      <c r="G81" s="121">
        <v>30067555</v>
      </c>
      <c r="H81" s="129">
        <v>283000</v>
      </c>
    </row>
    <row r="82" spans="1:8">
      <c r="A82" s="130" t="s">
        <v>300</v>
      </c>
      <c r="B82" s="268" t="s">
        <v>301</v>
      </c>
      <c r="C82" s="269">
        <v>0</v>
      </c>
      <c r="D82" s="269">
        <v>0</v>
      </c>
      <c r="E82" s="269">
        <v>0</v>
      </c>
      <c r="F82" s="269">
        <v>0</v>
      </c>
      <c r="G82" s="269"/>
      <c r="H82" s="270"/>
    </row>
    <row r="83" spans="1:8">
      <c r="A83" s="130" t="s">
        <v>302</v>
      </c>
      <c r="B83" s="268" t="s">
        <v>303</v>
      </c>
      <c r="C83" s="269">
        <v>3574351</v>
      </c>
      <c r="D83" s="269">
        <v>1604761733.4300001</v>
      </c>
      <c r="E83" s="269">
        <v>1631537937.4300001</v>
      </c>
      <c r="F83" s="269">
        <v>30350555</v>
      </c>
      <c r="G83" s="269">
        <v>30067555</v>
      </c>
      <c r="H83" s="270">
        <v>283000</v>
      </c>
    </row>
    <row r="84" spans="1:8">
      <c r="A84" s="130" t="s">
        <v>304</v>
      </c>
      <c r="B84" s="268" t="s">
        <v>305</v>
      </c>
      <c r="C84" s="269">
        <v>0</v>
      </c>
      <c r="D84" s="269">
        <v>0</v>
      </c>
      <c r="E84" s="269">
        <v>0</v>
      </c>
      <c r="F84" s="269">
        <v>0</v>
      </c>
      <c r="G84" s="269"/>
      <c r="H84" s="270"/>
    </row>
    <row r="85" spans="1:8">
      <c r="A85" s="130" t="s">
        <v>306</v>
      </c>
      <c r="B85" s="268" t="s">
        <v>307</v>
      </c>
      <c r="C85" s="269">
        <v>0</v>
      </c>
      <c r="D85" s="269">
        <v>0</v>
      </c>
      <c r="E85" s="269">
        <v>0</v>
      </c>
      <c r="F85" s="269">
        <v>0</v>
      </c>
      <c r="G85" s="269"/>
      <c r="H85" s="270"/>
    </row>
    <row r="86" spans="1:8">
      <c r="A86" s="128" t="s">
        <v>29</v>
      </c>
      <c r="B86" s="118" t="s">
        <v>30</v>
      </c>
      <c r="C86" s="121">
        <v>0</v>
      </c>
      <c r="D86" s="121">
        <v>428598704</v>
      </c>
      <c r="E86" s="121">
        <v>462770204</v>
      </c>
      <c r="F86" s="121">
        <v>34171500</v>
      </c>
      <c r="G86" s="121">
        <v>34171500</v>
      </c>
      <c r="H86" s="121">
        <v>0</v>
      </c>
    </row>
    <row r="87" spans="1:8">
      <c r="A87" s="130" t="s">
        <v>308</v>
      </c>
      <c r="B87" s="268" t="s">
        <v>309</v>
      </c>
      <c r="C87" s="269">
        <v>0</v>
      </c>
      <c r="D87" s="269">
        <v>102599800</v>
      </c>
      <c r="E87" s="269">
        <v>121743900</v>
      </c>
      <c r="F87" s="269">
        <v>19144100</v>
      </c>
      <c r="G87" s="269">
        <v>19144100</v>
      </c>
      <c r="H87" s="269">
        <v>0</v>
      </c>
    </row>
    <row r="88" spans="1:8">
      <c r="A88" s="130" t="s">
        <v>310</v>
      </c>
      <c r="B88" s="268" t="s">
        <v>311</v>
      </c>
      <c r="C88" s="269">
        <v>0</v>
      </c>
      <c r="D88" s="269">
        <v>67445500</v>
      </c>
      <c r="E88" s="269">
        <v>82472900</v>
      </c>
      <c r="F88" s="269">
        <v>15027400</v>
      </c>
      <c r="G88" s="269">
        <v>15027400</v>
      </c>
      <c r="H88" s="270">
        <v>0</v>
      </c>
    </row>
    <row r="89" spans="1:8">
      <c r="A89" s="130" t="s">
        <v>312</v>
      </c>
      <c r="B89" s="268" t="s">
        <v>313</v>
      </c>
      <c r="C89" s="269">
        <v>0</v>
      </c>
      <c r="D89" s="269">
        <v>15604098</v>
      </c>
      <c r="E89" s="269">
        <v>15604098</v>
      </c>
      <c r="F89" s="270">
        <v>0</v>
      </c>
      <c r="G89" s="269">
        <v>0</v>
      </c>
      <c r="H89" s="270">
        <v>0</v>
      </c>
    </row>
    <row r="90" spans="1:8">
      <c r="A90" s="130" t="s">
        <v>314</v>
      </c>
      <c r="B90" s="268" t="s">
        <v>315</v>
      </c>
      <c r="C90" s="269">
        <v>0</v>
      </c>
      <c r="D90" s="269">
        <v>161727666</v>
      </c>
      <c r="E90" s="269">
        <v>161727666</v>
      </c>
      <c r="F90" s="270">
        <v>0</v>
      </c>
      <c r="G90" s="269">
        <v>0</v>
      </c>
      <c r="H90" s="270">
        <v>0</v>
      </c>
    </row>
    <row r="91" spans="1:8">
      <c r="A91" s="130" t="s">
        <v>316</v>
      </c>
      <c r="B91" s="268" t="s">
        <v>317</v>
      </c>
      <c r="C91" s="269">
        <v>0</v>
      </c>
      <c r="D91" s="269">
        <v>382640</v>
      </c>
      <c r="E91" s="269">
        <v>382640</v>
      </c>
      <c r="F91" s="270">
        <v>0</v>
      </c>
      <c r="G91" s="269">
        <v>0</v>
      </c>
      <c r="H91" s="270">
        <v>0</v>
      </c>
    </row>
    <row r="92" spans="1:8">
      <c r="A92" s="130" t="s">
        <v>318</v>
      </c>
      <c r="B92" s="268" t="s">
        <v>319</v>
      </c>
      <c r="C92" s="269">
        <v>0</v>
      </c>
      <c r="D92" s="269">
        <v>0</v>
      </c>
      <c r="E92" s="269">
        <v>0</v>
      </c>
      <c r="F92" s="270">
        <v>0</v>
      </c>
      <c r="G92" s="269"/>
      <c r="H92" s="270"/>
    </row>
    <row r="93" spans="1:8">
      <c r="A93" s="130" t="s">
        <v>320</v>
      </c>
      <c r="B93" s="268" t="s">
        <v>321</v>
      </c>
      <c r="C93" s="269">
        <v>0</v>
      </c>
      <c r="D93" s="269">
        <v>80839000</v>
      </c>
      <c r="E93" s="269">
        <v>80839000</v>
      </c>
      <c r="F93" s="269">
        <v>0</v>
      </c>
      <c r="G93" s="269">
        <v>0</v>
      </c>
      <c r="H93" s="269">
        <v>0</v>
      </c>
    </row>
    <row r="94" spans="1:8">
      <c r="A94" s="130" t="s">
        <v>322</v>
      </c>
      <c r="B94" s="268" t="s">
        <v>323</v>
      </c>
      <c r="C94" s="269">
        <v>0</v>
      </c>
      <c r="D94" s="269">
        <v>0</v>
      </c>
      <c r="E94" s="269">
        <v>0</v>
      </c>
      <c r="F94" s="269">
        <v>0</v>
      </c>
      <c r="G94" s="269"/>
      <c r="H94" s="269"/>
    </row>
    <row r="95" spans="1:8">
      <c r="A95" s="128" t="s">
        <v>33</v>
      </c>
      <c r="B95" s="118" t="s">
        <v>34</v>
      </c>
      <c r="C95" s="121">
        <v>84607754</v>
      </c>
      <c r="D95" s="121">
        <v>2821476670</v>
      </c>
      <c r="E95" s="121">
        <v>2896183254</v>
      </c>
      <c r="F95" s="121">
        <v>159314338</v>
      </c>
      <c r="G95" s="121">
        <v>159314338</v>
      </c>
      <c r="H95" s="121">
        <v>0</v>
      </c>
    </row>
    <row r="96" spans="1:8">
      <c r="A96" s="130" t="s">
        <v>324</v>
      </c>
      <c r="B96" s="268" t="s">
        <v>325</v>
      </c>
      <c r="C96" s="269">
        <v>4154773</v>
      </c>
      <c r="D96" s="269">
        <v>309393290</v>
      </c>
      <c r="E96" s="269">
        <v>307004880</v>
      </c>
      <c r="F96" s="269">
        <v>1766363</v>
      </c>
      <c r="G96" s="269">
        <v>1766363</v>
      </c>
      <c r="H96" s="269">
        <v>0</v>
      </c>
    </row>
    <row r="97" spans="1:8">
      <c r="A97" s="130" t="s">
        <v>326</v>
      </c>
      <c r="B97" s="268" t="s">
        <v>327</v>
      </c>
      <c r="C97" s="269">
        <v>19047</v>
      </c>
      <c r="D97" s="269">
        <v>82124000</v>
      </c>
      <c r="E97" s="269">
        <v>84017064</v>
      </c>
      <c r="F97" s="269">
        <v>1912111</v>
      </c>
      <c r="G97" s="269">
        <v>1912111</v>
      </c>
      <c r="H97" s="269">
        <v>0</v>
      </c>
    </row>
    <row r="98" spans="1:8">
      <c r="A98" s="130" t="s">
        <v>328</v>
      </c>
      <c r="B98" s="268" t="s">
        <v>329</v>
      </c>
      <c r="C98" s="269">
        <v>246</v>
      </c>
      <c r="D98" s="269">
        <v>7342039</v>
      </c>
      <c r="E98" s="269">
        <v>7342717</v>
      </c>
      <c r="F98" s="269">
        <v>924</v>
      </c>
      <c r="G98" s="269">
        <v>924</v>
      </c>
      <c r="H98" s="269">
        <v>0</v>
      </c>
    </row>
    <row r="99" spans="1:8">
      <c r="A99" s="130" t="s">
        <v>330</v>
      </c>
      <c r="B99" s="268" t="s">
        <v>331</v>
      </c>
      <c r="C99" s="269">
        <v>71806609</v>
      </c>
      <c r="D99" s="269">
        <v>2197281218</v>
      </c>
      <c r="E99" s="269">
        <v>2264684209</v>
      </c>
      <c r="F99" s="269">
        <v>139209600</v>
      </c>
      <c r="G99" s="269">
        <v>139209600</v>
      </c>
      <c r="H99" s="269">
        <v>0</v>
      </c>
    </row>
    <row r="100" spans="1:8">
      <c r="A100" s="130" t="s">
        <v>332</v>
      </c>
      <c r="B100" s="268" t="s">
        <v>333</v>
      </c>
      <c r="C100" s="269">
        <v>3895642</v>
      </c>
      <c r="D100" s="269">
        <v>215942061</v>
      </c>
      <c r="E100" s="269">
        <v>216384301</v>
      </c>
      <c r="F100" s="269">
        <v>4337882</v>
      </c>
      <c r="G100" s="269">
        <v>4337882</v>
      </c>
      <c r="H100" s="269">
        <v>0</v>
      </c>
    </row>
    <row r="101" spans="1:8">
      <c r="A101" s="130" t="s">
        <v>334</v>
      </c>
      <c r="B101" s="268" t="s">
        <v>335</v>
      </c>
      <c r="C101" s="269">
        <v>0</v>
      </c>
      <c r="D101" s="269">
        <v>0</v>
      </c>
      <c r="E101" s="269">
        <v>0</v>
      </c>
      <c r="F101" s="269">
        <v>0</v>
      </c>
      <c r="G101" s="269"/>
      <c r="H101" s="269"/>
    </row>
    <row r="102" spans="1:8">
      <c r="A102" s="130" t="s">
        <v>336</v>
      </c>
      <c r="B102" s="268" t="s">
        <v>337</v>
      </c>
      <c r="C102" s="269">
        <v>4731437</v>
      </c>
      <c r="D102" s="269">
        <v>9394062</v>
      </c>
      <c r="E102" s="269">
        <v>16750083</v>
      </c>
      <c r="F102" s="269">
        <v>12087458</v>
      </c>
      <c r="G102" s="269">
        <v>12087458</v>
      </c>
      <c r="H102" s="269">
        <v>0</v>
      </c>
    </row>
    <row r="103" spans="1:8">
      <c r="A103" s="130" t="s">
        <v>338</v>
      </c>
      <c r="B103" s="268" t="s">
        <v>339</v>
      </c>
      <c r="C103" s="269">
        <v>0</v>
      </c>
      <c r="D103" s="269">
        <v>0</v>
      </c>
      <c r="E103" s="269">
        <v>0</v>
      </c>
      <c r="F103" s="269">
        <v>0</v>
      </c>
      <c r="G103" s="269"/>
      <c r="H103" s="269"/>
    </row>
    <row r="104" spans="1:8">
      <c r="A104" s="130" t="s">
        <v>340</v>
      </c>
      <c r="B104" s="268" t="s">
        <v>341</v>
      </c>
      <c r="C104" s="269">
        <v>0</v>
      </c>
      <c r="D104" s="269">
        <v>0</v>
      </c>
      <c r="E104" s="269">
        <v>0</v>
      </c>
      <c r="F104" s="269">
        <v>0</v>
      </c>
      <c r="G104" s="269"/>
      <c r="H104" s="269"/>
    </row>
    <row r="105" spans="1:8">
      <c r="A105" s="130" t="s">
        <v>342</v>
      </c>
      <c r="B105" s="268" t="s">
        <v>343</v>
      </c>
      <c r="C105" s="269">
        <v>0</v>
      </c>
      <c r="D105" s="269">
        <v>0</v>
      </c>
      <c r="E105" s="269">
        <v>0</v>
      </c>
      <c r="F105" s="269">
        <v>0</v>
      </c>
      <c r="G105" s="269"/>
      <c r="H105" s="269"/>
    </row>
    <row r="106" spans="1:8">
      <c r="A106" s="128" t="s">
        <v>344</v>
      </c>
      <c r="B106" s="118" t="s">
        <v>184</v>
      </c>
      <c r="C106" s="121">
        <v>0</v>
      </c>
      <c r="D106" s="121">
        <v>47389000</v>
      </c>
      <c r="E106" s="121">
        <v>47389000</v>
      </c>
      <c r="F106" s="121">
        <v>0</v>
      </c>
      <c r="G106" s="121">
        <v>0</v>
      </c>
      <c r="H106" s="121">
        <v>0</v>
      </c>
    </row>
    <row r="107" spans="1:8">
      <c r="A107" s="130" t="s">
        <v>345</v>
      </c>
      <c r="B107" s="268" t="s">
        <v>346</v>
      </c>
      <c r="C107" s="269">
        <v>0</v>
      </c>
      <c r="D107" s="269">
        <v>47081000</v>
      </c>
      <c r="E107" s="269">
        <v>47081000</v>
      </c>
      <c r="F107" s="269">
        <v>0</v>
      </c>
      <c r="G107" s="269">
        <v>0</v>
      </c>
      <c r="H107" s="269">
        <v>0</v>
      </c>
    </row>
    <row r="108" spans="1:8">
      <c r="A108" s="130" t="s">
        <v>347</v>
      </c>
      <c r="B108" s="268" t="s">
        <v>348</v>
      </c>
      <c r="C108" s="269">
        <v>0</v>
      </c>
      <c r="D108" s="269">
        <v>0</v>
      </c>
      <c r="E108" s="269">
        <v>0</v>
      </c>
      <c r="F108" s="269">
        <v>0</v>
      </c>
      <c r="G108" s="269"/>
      <c r="H108" s="269"/>
    </row>
    <row r="109" spans="1:8">
      <c r="A109" s="130" t="s">
        <v>349</v>
      </c>
      <c r="B109" s="268" t="s">
        <v>350</v>
      </c>
      <c r="C109" s="269">
        <v>0</v>
      </c>
      <c r="D109" s="269">
        <v>308000</v>
      </c>
      <c r="E109" s="269">
        <v>308000</v>
      </c>
      <c r="F109" s="269">
        <v>0</v>
      </c>
      <c r="G109" s="269">
        <v>0</v>
      </c>
      <c r="H109" s="269">
        <v>0</v>
      </c>
    </row>
    <row r="110" spans="1:8">
      <c r="A110" s="130" t="s">
        <v>351</v>
      </c>
      <c r="B110" s="268" t="s">
        <v>224</v>
      </c>
      <c r="C110" s="269">
        <v>0</v>
      </c>
      <c r="D110" s="269">
        <v>0</v>
      </c>
      <c r="E110" s="269">
        <v>0</v>
      </c>
      <c r="F110" s="269">
        <v>0</v>
      </c>
      <c r="G110" s="269"/>
      <c r="H110" s="269"/>
    </row>
    <row r="111" spans="1:8">
      <c r="A111" s="130" t="s">
        <v>352</v>
      </c>
      <c r="B111" s="268" t="s">
        <v>353</v>
      </c>
      <c r="C111" s="269">
        <v>0</v>
      </c>
      <c r="D111" s="269">
        <v>0</v>
      </c>
      <c r="E111" s="269">
        <v>0</v>
      </c>
      <c r="F111" s="269">
        <v>0</v>
      </c>
      <c r="G111" s="269"/>
      <c r="H111" s="269"/>
    </row>
    <row r="112" spans="1:8">
      <c r="A112" s="128" t="s">
        <v>550</v>
      </c>
      <c r="B112" s="118" t="s">
        <v>552</v>
      </c>
      <c r="C112" s="121">
        <v>0</v>
      </c>
      <c r="D112" s="121">
        <v>0</v>
      </c>
      <c r="E112" s="121">
        <v>0</v>
      </c>
      <c r="F112" s="121">
        <v>0</v>
      </c>
      <c r="G112" s="121"/>
      <c r="H112" s="121"/>
    </row>
    <row r="113" spans="1:8">
      <c r="A113" s="130" t="s">
        <v>551</v>
      </c>
      <c r="B113" s="268" t="s">
        <v>553</v>
      </c>
      <c r="C113" s="269">
        <v>0</v>
      </c>
      <c r="D113" s="269">
        <v>0</v>
      </c>
      <c r="E113" s="269">
        <v>0</v>
      </c>
      <c r="F113" s="269">
        <v>0</v>
      </c>
      <c r="G113" s="269"/>
      <c r="H113" s="269"/>
    </row>
    <row r="114" spans="1:8">
      <c r="A114" s="128" t="s">
        <v>37</v>
      </c>
      <c r="B114" s="118" t="s">
        <v>38</v>
      </c>
      <c r="C114" s="121">
        <v>206903607.06</v>
      </c>
      <c r="D114" s="121">
        <v>238375002.25999999</v>
      </c>
      <c r="E114" s="121">
        <v>238342450.25999999</v>
      </c>
      <c r="F114" s="121">
        <v>206871055.06</v>
      </c>
      <c r="G114" s="121">
        <v>141000</v>
      </c>
      <c r="H114" s="121">
        <v>206730055.06</v>
      </c>
    </row>
    <row r="115" spans="1:8">
      <c r="A115" s="130" t="s">
        <v>354</v>
      </c>
      <c r="B115" s="268" t="s">
        <v>355</v>
      </c>
      <c r="C115" s="269">
        <v>0</v>
      </c>
      <c r="D115" s="269">
        <v>0</v>
      </c>
      <c r="E115" s="269">
        <v>0</v>
      </c>
      <c r="F115" s="269">
        <v>0</v>
      </c>
      <c r="G115" s="269"/>
      <c r="H115" s="269"/>
    </row>
    <row r="116" spans="1:8">
      <c r="A116" s="130" t="s">
        <v>356</v>
      </c>
      <c r="B116" s="268" t="s">
        <v>357</v>
      </c>
      <c r="C116" s="269">
        <v>0</v>
      </c>
      <c r="D116" s="269">
        <v>0</v>
      </c>
      <c r="E116" s="269">
        <v>0</v>
      </c>
      <c r="F116" s="269">
        <v>0</v>
      </c>
      <c r="G116" s="269"/>
      <c r="H116" s="269"/>
    </row>
    <row r="117" spans="1:8">
      <c r="A117" s="130" t="s">
        <v>358</v>
      </c>
      <c r="B117" s="268" t="s">
        <v>275</v>
      </c>
      <c r="C117" s="269">
        <v>0</v>
      </c>
      <c r="D117" s="269">
        <v>0</v>
      </c>
      <c r="E117" s="269">
        <v>0</v>
      </c>
      <c r="F117" s="269">
        <v>0</v>
      </c>
      <c r="G117" s="269"/>
      <c r="H117" s="269"/>
    </row>
    <row r="118" spans="1:8">
      <c r="A118" s="130" t="s">
        <v>359</v>
      </c>
      <c r="B118" s="268" t="s">
        <v>360</v>
      </c>
      <c r="C118" s="269">
        <v>0</v>
      </c>
      <c r="D118" s="269">
        <v>0</v>
      </c>
      <c r="E118" s="269">
        <v>0</v>
      </c>
      <c r="F118" s="269">
        <v>0</v>
      </c>
      <c r="G118" s="269"/>
      <c r="H118" s="269"/>
    </row>
    <row r="119" spans="1:8">
      <c r="A119" s="130" t="s">
        <v>361</v>
      </c>
      <c r="B119" s="268" t="s">
        <v>362</v>
      </c>
      <c r="C119" s="269">
        <v>0</v>
      </c>
      <c r="D119" s="269">
        <v>28038300</v>
      </c>
      <c r="E119" s="269">
        <v>28038300</v>
      </c>
      <c r="F119" s="269">
        <v>0</v>
      </c>
      <c r="G119" s="269">
        <v>0</v>
      </c>
      <c r="H119" s="269">
        <v>0</v>
      </c>
    </row>
    <row r="120" spans="1:8">
      <c r="A120" s="130" t="s">
        <v>365</v>
      </c>
      <c r="B120" s="268" t="s">
        <v>366</v>
      </c>
      <c r="C120" s="269">
        <v>206730055.06</v>
      </c>
      <c r="D120" s="269">
        <v>0</v>
      </c>
      <c r="E120" s="269">
        <v>0</v>
      </c>
      <c r="F120" s="269">
        <v>206730055.06</v>
      </c>
      <c r="G120" s="269">
        <v>0</v>
      </c>
      <c r="H120" s="269">
        <v>206730055.06</v>
      </c>
    </row>
    <row r="121" spans="1:8">
      <c r="A121" s="130" t="s">
        <v>367</v>
      </c>
      <c r="B121" s="268" t="s">
        <v>368</v>
      </c>
      <c r="C121" s="269">
        <v>0</v>
      </c>
      <c r="D121" s="269">
        <v>0</v>
      </c>
      <c r="E121" s="269">
        <v>141000</v>
      </c>
      <c r="F121" s="269">
        <v>141000</v>
      </c>
      <c r="G121" s="269">
        <v>141000</v>
      </c>
      <c r="H121" s="269">
        <v>0</v>
      </c>
    </row>
    <row r="122" spans="1:8">
      <c r="A122" s="130" t="s">
        <v>369</v>
      </c>
      <c r="B122" s="268" t="s">
        <v>370</v>
      </c>
      <c r="C122" s="269">
        <v>0</v>
      </c>
      <c r="D122" s="269">
        <v>65381800</v>
      </c>
      <c r="E122" s="269">
        <v>65381800</v>
      </c>
      <c r="F122" s="269">
        <v>0</v>
      </c>
      <c r="G122" s="269">
        <v>0</v>
      </c>
      <c r="H122" s="269">
        <v>0</v>
      </c>
    </row>
    <row r="123" spans="1:8">
      <c r="A123" s="130" t="s">
        <v>373</v>
      </c>
      <c r="B123" s="268" t="s">
        <v>374</v>
      </c>
      <c r="C123" s="269">
        <v>0</v>
      </c>
      <c r="D123" s="269">
        <v>10992960</v>
      </c>
      <c r="E123" s="269">
        <v>10992960</v>
      </c>
      <c r="F123" s="269">
        <v>0</v>
      </c>
      <c r="G123" s="269">
        <v>0</v>
      </c>
      <c r="H123" s="269">
        <v>0</v>
      </c>
    </row>
    <row r="124" spans="1:8">
      <c r="A124" s="130" t="s">
        <v>375</v>
      </c>
      <c r="B124" s="268" t="s">
        <v>376</v>
      </c>
      <c r="C124" s="269">
        <v>0</v>
      </c>
      <c r="D124" s="269">
        <v>0</v>
      </c>
      <c r="E124" s="269">
        <v>0</v>
      </c>
      <c r="F124" s="269">
        <v>0</v>
      </c>
      <c r="G124" s="269"/>
      <c r="H124" s="269"/>
    </row>
    <row r="125" spans="1:8">
      <c r="A125" s="130" t="s">
        <v>377</v>
      </c>
      <c r="B125" s="268" t="s">
        <v>325</v>
      </c>
      <c r="C125" s="269">
        <v>0</v>
      </c>
      <c r="D125" s="269">
        <v>0</v>
      </c>
      <c r="E125" s="269">
        <v>0</v>
      </c>
      <c r="F125" s="269">
        <v>0</v>
      </c>
      <c r="G125" s="269"/>
      <c r="H125" s="269"/>
    </row>
    <row r="126" spans="1:8">
      <c r="A126" s="130" t="s">
        <v>378</v>
      </c>
      <c r="B126" s="268" t="s">
        <v>327</v>
      </c>
      <c r="C126" s="269">
        <v>173552</v>
      </c>
      <c r="D126" s="269">
        <v>101824145.26000001</v>
      </c>
      <c r="E126" s="269">
        <v>101650593.26000001</v>
      </c>
      <c r="F126" s="269">
        <v>0</v>
      </c>
      <c r="G126" s="269">
        <v>0</v>
      </c>
      <c r="H126" s="269">
        <v>0</v>
      </c>
    </row>
    <row r="127" spans="1:8">
      <c r="A127" s="130" t="s">
        <v>379</v>
      </c>
      <c r="B127" s="268" t="s">
        <v>380</v>
      </c>
      <c r="C127" s="269">
        <v>0</v>
      </c>
      <c r="D127" s="269">
        <v>0</v>
      </c>
      <c r="E127" s="269">
        <v>0</v>
      </c>
      <c r="F127" s="269">
        <v>0</v>
      </c>
      <c r="G127" s="269"/>
      <c r="H127" s="269"/>
    </row>
    <row r="128" spans="1:8">
      <c r="A128" s="130" t="s">
        <v>381</v>
      </c>
      <c r="B128" s="268" t="s">
        <v>382</v>
      </c>
      <c r="C128" s="269">
        <v>0</v>
      </c>
      <c r="D128" s="269">
        <v>32137797</v>
      </c>
      <c r="E128" s="269">
        <v>32137797</v>
      </c>
      <c r="F128" s="269">
        <v>0</v>
      </c>
      <c r="G128" s="269">
        <v>0</v>
      </c>
      <c r="H128" s="269">
        <v>0</v>
      </c>
    </row>
    <row r="129" spans="1:8">
      <c r="A129" s="130" t="s">
        <v>383</v>
      </c>
      <c r="B129" s="268" t="s">
        <v>384</v>
      </c>
      <c r="C129" s="269">
        <v>0</v>
      </c>
      <c r="D129" s="269">
        <v>0</v>
      </c>
      <c r="E129" s="269">
        <v>0</v>
      </c>
      <c r="F129" s="269">
        <v>0</v>
      </c>
      <c r="G129" s="269"/>
      <c r="H129" s="269"/>
    </row>
    <row r="130" spans="1:8">
      <c r="A130" s="70" t="s">
        <v>41</v>
      </c>
      <c r="B130" s="116" t="s">
        <v>42</v>
      </c>
      <c r="C130" s="120">
        <v>1334328946.9100001</v>
      </c>
      <c r="D130" s="120">
        <v>2568889946</v>
      </c>
      <c r="E130" s="120">
        <v>2894121170.8600001</v>
      </c>
      <c r="F130" s="120">
        <v>1659560171.77</v>
      </c>
      <c r="G130" s="120">
        <v>1659560171.77</v>
      </c>
      <c r="H130" s="120">
        <v>0</v>
      </c>
    </row>
    <row r="131" spans="1:8">
      <c r="A131" s="128" t="s">
        <v>44</v>
      </c>
      <c r="B131" s="118" t="s">
        <v>45</v>
      </c>
      <c r="C131" s="121">
        <v>1334328946.9100001</v>
      </c>
      <c r="D131" s="121">
        <v>2568889946</v>
      </c>
      <c r="E131" s="121">
        <v>2894121170.8600001</v>
      </c>
      <c r="F131" s="121">
        <v>1659560171.77</v>
      </c>
      <c r="G131" s="121">
        <v>1659560171.77</v>
      </c>
      <c r="H131" s="121">
        <v>0</v>
      </c>
    </row>
    <row r="132" spans="1:8">
      <c r="A132" s="130" t="s">
        <v>385</v>
      </c>
      <c r="B132" s="268" t="s">
        <v>386</v>
      </c>
      <c r="C132" s="269">
        <v>0</v>
      </c>
      <c r="D132" s="269">
        <v>1198350839.79</v>
      </c>
      <c r="E132" s="269">
        <v>1198350839.79</v>
      </c>
      <c r="F132" s="269">
        <v>0</v>
      </c>
      <c r="G132" s="269">
        <v>0</v>
      </c>
      <c r="H132" s="269">
        <v>0</v>
      </c>
    </row>
    <row r="133" spans="1:8">
      <c r="A133" s="130" t="s">
        <v>387</v>
      </c>
      <c r="B133" s="268" t="s">
        <v>388</v>
      </c>
      <c r="C133" s="269">
        <v>67031118.600000001</v>
      </c>
      <c r="D133" s="269">
        <v>192688795</v>
      </c>
      <c r="E133" s="269">
        <v>218384197.19</v>
      </c>
      <c r="F133" s="269">
        <v>92726520.790000007</v>
      </c>
      <c r="G133" s="269">
        <v>92726520.790000007</v>
      </c>
      <c r="H133" s="269">
        <v>0</v>
      </c>
    </row>
    <row r="134" spans="1:8">
      <c r="A134" s="130" t="s">
        <v>389</v>
      </c>
      <c r="B134" s="268" t="s">
        <v>390</v>
      </c>
      <c r="C134" s="269">
        <v>427507898.49000001</v>
      </c>
      <c r="D134" s="269">
        <v>238983977</v>
      </c>
      <c r="E134" s="269">
        <v>247511859.09999999</v>
      </c>
      <c r="F134" s="269">
        <v>436035780.58999997</v>
      </c>
      <c r="G134" s="269">
        <v>436035780.58999997</v>
      </c>
      <c r="H134" s="269">
        <v>0</v>
      </c>
    </row>
    <row r="135" spans="1:8">
      <c r="A135" s="130" t="s">
        <v>391</v>
      </c>
      <c r="B135" s="268" t="s">
        <v>392</v>
      </c>
      <c r="C135" s="269">
        <v>375466822.38999999</v>
      </c>
      <c r="D135" s="269">
        <v>161305257</v>
      </c>
      <c r="E135" s="269">
        <v>153442033.47999999</v>
      </c>
      <c r="F135" s="269">
        <v>367603598.87</v>
      </c>
      <c r="G135" s="269">
        <v>367603598.87</v>
      </c>
      <c r="H135" s="269">
        <v>0</v>
      </c>
    </row>
    <row r="136" spans="1:8">
      <c r="A136" s="130" t="s">
        <v>393</v>
      </c>
      <c r="B136" s="268" t="s">
        <v>394</v>
      </c>
      <c r="C136" s="269">
        <v>190159162.34999999</v>
      </c>
      <c r="D136" s="269">
        <v>11224646</v>
      </c>
      <c r="E136" s="269">
        <v>108066424.65000001</v>
      </c>
      <c r="F136" s="269">
        <v>287000941</v>
      </c>
      <c r="G136" s="269">
        <v>287000941</v>
      </c>
      <c r="H136" s="269">
        <v>0</v>
      </c>
    </row>
    <row r="137" spans="1:8">
      <c r="A137" s="130" t="s">
        <v>395</v>
      </c>
      <c r="B137" s="268" t="s">
        <v>396</v>
      </c>
      <c r="C137" s="269">
        <v>144497831.99000001</v>
      </c>
      <c r="D137" s="269">
        <v>9483291</v>
      </c>
      <c r="E137" s="269">
        <v>188861671.08000001</v>
      </c>
      <c r="F137" s="269">
        <v>323876212.06999999</v>
      </c>
      <c r="G137" s="269">
        <v>323876212.06999999</v>
      </c>
      <c r="H137" s="269">
        <v>0</v>
      </c>
    </row>
    <row r="138" spans="1:8">
      <c r="A138" s="130" t="s">
        <v>397</v>
      </c>
      <c r="B138" s="268" t="s">
        <v>291</v>
      </c>
      <c r="C138" s="269">
        <v>0</v>
      </c>
      <c r="D138" s="269">
        <v>18272040.489999998</v>
      </c>
      <c r="E138" s="269">
        <v>18272040.489999998</v>
      </c>
      <c r="F138" s="269">
        <v>0</v>
      </c>
      <c r="G138" s="269">
        <v>0</v>
      </c>
      <c r="H138" s="269">
        <v>0</v>
      </c>
    </row>
    <row r="139" spans="1:8">
      <c r="A139" s="130" t="s">
        <v>398</v>
      </c>
      <c r="B139" s="268" t="s">
        <v>399</v>
      </c>
      <c r="C139" s="269">
        <v>129666113.09</v>
      </c>
      <c r="D139" s="269">
        <v>63837155</v>
      </c>
      <c r="E139" s="269">
        <v>86488160.359999999</v>
      </c>
      <c r="F139" s="269">
        <v>152317118.44999999</v>
      </c>
      <c r="G139" s="269">
        <v>152317118.44999999</v>
      </c>
      <c r="H139" s="269">
        <v>0</v>
      </c>
    </row>
    <row r="140" spans="1:8">
      <c r="A140" s="130" t="s">
        <v>401</v>
      </c>
      <c r="B140" s="268" t="s">
        <v>402</v>
      </c>
      <c r="C140" s="269">
        <v>0</v>
      </c>
      <c r="D140" s="269">
        <v>243596809.12</v>
      </c>
      <c r="E140" s="269">
        <v>243596809.12</v>
      </c>
      <c r="F140" s="269">
        <v>0</v>
      </c>
      <c r="G140" s="269"/>
      <c r="H140" s="269"/>
    </row>
    <row r="141" spans="1:8">
      <c r="A141" s="130" t="s">
        <v>403</v>
      </c>
      <c r="B141" s="268" t="s">
        <v>404</v>
      </c>
      <c r="C141" s="269">
        <v>0</v>
      </c>
      <c r="D141" s="269">
        <v>9079600</v>
      </c>
      <c r="E141" s="269">
        <v>9079600</v>
      </c>
      <c r="F141" s="269">
        <v>0</v>
      </c>
      <c r="G141" s="269"/>
      <c r="H141" s="269"/>
    </row>
    <row r="142" spans="1:8">
      <c r="A142" s="130" t="s">
        <v>405</v>
      </c>
      <c r="B142" s="268" t="s">
        <v>406</v>
      </c>
      <c r="C142" s="269">
        <v>0</v>
      </c>
      <c r="D142" s="269">
        <v>0</v>
      </c>
      <c r="E142" s="269">
        <v>0</v>
      </c>
      <c r="F142" s="269">
        <v>0</v>
      </c>
      <c r="G142" s="269"/>
      <c r="H142" s="269"/>
    </row>
    <row r="143" spans="1:8">
      <c r="A143" s="130" t="s">
        <v>407</v>
      </c>
      <c r="B143" s="268" t="s">
        <v>408</v>
      </c>
      <c r="C143" s="269">
        <v>0</v>
      </c>
      <c r="D143" s="269">
        <v>202718800</v>
      </c>
      <c r="E143" s="269">
        <v>202718800</v>
      </c>
      <c r="F143" s="269">
        <v>0</v>
      </c>
      <c r="G143" s="269"/>
      <c r="H143" s="269"/>
    </row>
    <row r="144" spans="1:8">
      <c r="A144" s="130" t="s">
        <v>409</v>
      </c>
      <c r="B144" s="268" t="s">
        <v>410</v>
      </c>
      <c r="C144" s="269">
        <v>0</v>
      </c>
      <c r="D144" s="269">
        <v>143439000</v>
      </c>
      <c r="E144" s="269">
        <v>143439000</v>
      </c>
      <c r="F144" s="269">
        <v>0</v>
      </c>
      <c r="G144" s="269"/>
      <c r="H144" s="269"/>
    </row>
    <row r="145" spans="1:8">
      <c r="A145" s="130" t="s">
        <v>411</v>
      </c>
      <c r="B145" s="268" t="s">
        <v>412</v>
      </c>
      <c r="C145" s="269">
        <v>0</v>
      </c>
      <c r="D145" s="269">
        <v>74708800</v>
      </c>
      <c r="E145" s="269">
        <v>74708800</v>
      </c>
      <c r="F145" s="269">
        <v>0</v>
      </c>
      <c r="G145" s="269"/>
      <c r="H145" s="269"/>
    </row>
    <row r="146" spans="1:8">
      <c r="A146" s="130" t="s">
        <v>413</v>
      </c>
      <c r="B146" s="268" t="s">
        <v>414</v>
      </c>
      <c r="C146" s="269">
        <v>0</v>
      </c>
      <c r="D146" s="269">
        <v>1200935.6000000001</v>
      </c>
      <c r="E146" s="269">
        <v>1200935.6000000001</v>
      </c>
      <c r="F146" s="269">
        <v>0</v>
      </c>
      <c r="G146" s="269"/>
      <c r="H146" s="269"/>
    </row>
    <row r="147" spans="1:8">
      <c r="A147" s="261" t="s">
        <v>62</v>
      </c>
      <c r="B147" s="261" t="s">
        <v>68</v>
      </c>
      <c r="C147" s="262">
        <v>10187309026</v>
      </c>
      <c r="D147" s="262">
        <v>72443436</v>
      </c>
      <c r="E147" s="262">
        <v>955141799</v>
      </c>
      <c r="F147" s="262">
        <v>11070007389</v>
      </c>
      <c r="G147" s="263">
        <v>0</v>
      </c>
      <c r="H147" s="263">
        <v>11070007389</v>
      </c>
    </row>
    <row r="148" spans="1:8">
      <c r="A148" s="264" t="s">
        <v>69</v>
      </c>
      <c r="B148" s="264" t="s">
        <v>70</v>
      </c>
      <c r="C148" s="265">
        <v>10187309026</v>
      </c>
      <c r="D148" s="265">
        <v>72443436</v>
      </c>
      <c r="E148" s="265">
        <v>955141799</v>
      </c>
      <c r="F148" s="265">
        <v>11070007389</v>
      </c>
      <c r="G148" s="266">
        <v>0</v>
      </c>
      <c r="H148" s="266">
        <v>11070007389</v>
      </c>
    </row>
    <row r="149" spans="1:8">
      <c r="A149" s="110" t="s">
        <v>415</v>
      </c>
      <c r="B149" s="110" t="s">
        <v>416</v>
      </c>
      <c r="C149" s="112">
        <v>10187309026</v>
      </c>
      <c r="D149" s="112">
        <v>72443436</v>
      </c>
      <c r="E149" s="112">
        <v>955141799</v>
      </c>
      <c r="F149" s="112">
        <v>11070007389</v>
      </c>
      <c r="G149" s="271">
        <v>0</v>
      </c>
      <c r="H149" s="271">
        <v>11070007389</v>
      </c>
    </row>
    <row r="150" spans="1:8">
      <c r="A150" s="261" t="s">
        <v>48</v>
      </c>
      <c r="B150" s="261" t="s">
        <v>49</v>
      </c>
      <c r="C150" s="262">
        <v>9085002569.6299992</v>
      </c>
      <c r="D150" s="262">
        <v>89702891</v>
      </c>
      <c r="E150" s="262">
        <v>201121172</v>
      </c>
      <c r="F150" s="262">
        <v>9196420850.6299992</v>
      </c>
      <c r="G150" s="263">
        <v>9196420850.6299992</v>
      </c>
      <c r="H150" s="263">
        <v>0</v>
      </c>
    </row>
    <row r="151" spans="1:8">
      <c r="A151" s="264" t="s">
        <v>52</v>
      </c>
      <c r="B151" s="264" t="s">
        <v>53</v>
      </c>
      <c r="C151" s="265">
        <v>9085002569.6299992</v>
      </c>
      <c r="D151" s="265">
        <v>89702891</v>
      </c>
      <c r="E151" s="265">
        <v>201121172</v>
      </c>
      <c r="F151" s="265">
        <v>9196420850.6299992</v>
      </c>
      <c r="G151" s="266">
        <v>9196420850.6299992</v>
      </c>
      <c r="H151" s="266">
        <v>0</v>
      </c>
    </row>
    <row r="152" spans="1:8">
      <c r="A152" s="110" t="s">
        <v>417</v>
      </c>
      <c r="B152" s="110" t="s">
        <v>224</v>
      </c>
      <c r="C152" s="112">
        <v>9085002569.6299992</v>
      </c>
      <c r="D152" s="112">
        <v>89702891</v>
      </c>
      <c r="E152" s="112">
        <v>201121172</v>
      </c>
      <c r="F152" s="112">
        <v>9196420850.6299992</v>
      </c>
      <c r="G152" s="271">
        <v>9196420850.6299992</v>
      </c>
      <c r="H152" s="271">
        <v>0</v>
      </c>
    </row>
    <row r="153" spans="1:8">
      <c r="A153" s="126" t="s">
        <v>418</v>
      </c>
      <c r="B153" s="115" t="s">
        <v>78</v>
      </c>
      <c r="C153" s="119">
        <v>3819272261.6300001</v>
      </c>
      <c r="D153" s="119">
        <v>0</v>
      </c>
      <c r="E153" s="119">
        <v>0</v>
      </c>
      <c r="F153" s="119">
        <v>3819272261.6300001</v>
      </c>
      <c r="G153" s="119"/>
      <c r="H153" s="119">
        <v>3819272261.6300001</v>
      </c>
    </row>
    <row r="154" spans="1:8">
      <c r="A154" s="261" t="s">
        <v>81</v>
      </c>
      <c r="B154" s="261" t="s">
        <v>82</v>
      </c>
      <c r="C154" s="262">
        <v>3819272261.6300001</v>
      </c>
      <c r="D154" s="262">
        <v>0</v>
      </c>
      <c r="E154" s="262">
        <v>0</v>
      </c>
      <c r="F154" s="262">
        <v>3819272261.6300001</v>
      </c>
      <c r="G154" s="263"/>
      <c r="H154" s="263">
        <v>3819272261.6300001</v>
      </c>
    </row>
    <row r="155" spans="1:8">
      <c r="A155" s="264" t="s">
        <v>85</v>
      </c>
      <c r="B155" s="264" t="s">
        <v>86</v>
      </c>
      <c r="C155" s="265">
        <v>12771061542.1</v>
      </c>
      <c r="D155" s="265">
        <v>0</v>
      </c>
      <c r="E155" s="265">
        <v>0</v>
      </c>
      <c r="F155" s="265">
        <v>12771061542.1</v>
      </c>
      <c r="G155" s="266"/>
      <c r="H155" s="266">
        <v>12771061542.1</v>
      </c>
    </row>
    <row r="156" spans="1:8">
      <c r="A156" s="110" t="s">
        <v>419</v>
      </c>
      <c r="B156" s="110" t="s">
        <v>420</v>
      </c>
      <c r="C156" s="112">
        <v>12771061542.1</v>
      </c>
      <c r="D156" s="112">
        <v>0</v>
      </c>
      <c r="E156" s="112">
        <v>0</v>
      </c>
      <c r="F156" s="112">
        <v>12771061542.1</v>
      </c>
      <c r="G156" s="271"/>
      <c r="H156" s="271">
        <v>12771061542.1</v>
      </c>
    </row>
    <row r="157" spans="1:8">
      <c r="A157" s="264" t="s">
        <v>89</v>
      </c>
      <c r="B157" s="264" t="s">
        <v>421</v>
      </c>
      <c r="C157" s="265">
        <v>-8951789280.4699993</v>
      </c>
      <c r="D157" s="265">
        <v>0</v>
      </c>
      <c r="E157" s="265">
        <v>0</v>
      </c>
      <c r="F157" s="265">
        <v>-8951789280.4699993</v>
      </c>
      <c r="G157" s="266"/>
      <c r="H157" s="266">
        <v>-8951789280.4699993</v>
      </c>
    </row>
    <row r="158" spans="1:8">
      <c r="A158" s="110" t="s">
        <v>422</v>
      </c>
      <c r="B158" s="110" t="s">
        <v>423</v>
      </c>
      <c r="C158" s="112">
        <v>3905839153.2199998</v>
      </c>
      <c r="D158" s="112">
        <v>0</v>
      </c>
      <c r="E158" s="112">
        <v>0</v>
      </c>
      <c r="F158" s="112">
        <v>3905839153.2199998</v>
      </c>
      <c r="G158" s="271"/>
      <c r="H158" s="271">
        <v>3905839153.2199998</v>
      </c>
    </row>
    <row r="159" spans="1:8">
      <c r="A159" s="110" t="s">
        <v>424</v>
      </c>
      <c r="B159" s="110" t="s">
        <v>425</v>
      </c>
      <c r="C159" s="112">
        <v>-12857628433.690001</v>
      </c>
      <c r="D159" s="112">
        <v>0</v>
      </c>
      <c r="E159" s="112">
        <v>0</v>
      </c>
      <c r="F159" s="112">
        <v>-12857628433.690001</v>
      </c>
      <c r="G159" s="271"/>
      <c r="H159" s="271">
        <v>-12857628433.690001</v>
      </c>
    </row>
    <row r="160" spans="1:8">
      <c r="A160" s="264" t="s">
        <v>96</v>
      </c>
      <c r="B160" s="264" t="s">
        <v>93</v>
      </c>
      <c r="C160" s="265">
        <v>0</v>
      </c>
      <c r="D160" s="265">
        <v>0</v>
      </c>
      <c r="E160" s="265">
        <v>0</v>
      </c>
      <c r="F160" s="265">
        <v>0</v>
      </c>
      <c r="G160" s="266"/>
      <c r="H160" s="266">
        <v>0</v>
      </c>
    </row>
    <row r="161" spans="1:8">
      <c r="A161" s="110" t="s">
        <v>426</v>
      </c>
      <c r="B161" s="110" t="s">
        <v>427</v>
      </c>
      <c r="C161" s="112">
        <v>0</v>
      </c>
      <c r="D161" s="112">
        <v>0</v>
      </c>
      <c r="E161" s="112">
        <v>0</v>
      </c>
      <c r="F161" s="112">
        <v>0</v>
      </c>
      <c r="G161" s="271"/>
      <c r="H161" s="271">
        <v>0</v>
      </c>
    </row>
    <row r="162" spans="1:8">
      <c r="A162" s="110" t="s">
        <v>559</v>
      </c>
      <c r="B162" s="110" t="s">
        <v>560</v>
      </c>
      <c r="C162" s="112">
        <v>0</v>
      </c>
      <c r="D162" s="112">
        <v>0</v>
      </c>
      <c r="E162" s="112">
        <v>0</v>
      </c>
      <c r="F162" s="112">
        <v>0</v>
      </c>
      <c r="G162" s="271"/>
      <c r="H162" s="271">
        <v>0</v>
      </c>
    </row>
    <row r="163" spans="1:8" ht="25.5">
      <c r="A163" s="264" t="s">
        <v>428</v>
      </c>
      <c r="B163" s="264" t="s">
        <v>97</v>
      </c>
      <c r="C163" s="265">
        <v>0</v>
      </c>
      <c r="D163" s="265">
        <v>0</v>
      </c>
      <c r="E163" s="265">
        <v>0</v>
      </c>
      <c r="F163" s="265">
        <v>0</v>
      </c>
      <c r="G163" s="266"/>
      <c r="H163" s="266">
        <v>0</v>
      </c>
    </row>
    <row r="164" spans="1:8">
      <c r="A164" s="110" t="s">
        <v>429</v>
      </c>
      <c r="B164" s="110" t="s">
        <v>430</v>
      </c>
      <c r="C164" s="112">
        <v>0</v>
      </c>
      <c r="D164" s="112">
        <v>0</v>
      </c>
      <c r="E164" s="112">
        <v>0</v>
      </c>
      <c r="F164" s="112">
        <v>0</v>
      </c>
      <c r="G164" s="271"/>
      <c r="H164" s="271">
        <v>0</v>
      </c>
    </row>
    <row r="165" spans="1:8">
      <c r="A165" s="110" t="s">
        <v>431</v>
      </c>
      <c r="B165" s="110" t="s">
        <v>432</v>
      </c>
      <c r="C165" s="112">
        <v>0</v>
      </c>
      <c r="D165" s="112">
        <v>0</v>
      </c>
      <c r="E165" s="112">
        <v>0</v>
      </c>
      <c r="F165" s="112">
        <v>0</v>
      </c>
      <c r="G165" s="271"/>
      <c r="H165" s="271">
        <v>0</v>
      </c>
    </row>
    <row r="166" spans="1:8">
      <c r="A166" s="110" t="s">
        <v>433</v>
      </c>
      <c r="B166" s="110" t="s">
        <v>434</v>
      </c>
      <c r="C166" s="112">
        <v>0</v>
      </c>
      <c r="D166" s="112">
        <v>0</v>
      </c>
      <c r="E166" s="112">
        <v>0</v>
      </c>
      <c r="F166" s="112">
        <v>0</v>
      </c>
      <c r="G166" s="271"/>
      <c r="H166" s="271">
        <v>0</v>
      </c>
    </row>
    <row r="167" spans="1:8">
      <c r="A167" s="110" t="s">
        <v>435</v>
      </c>
      <c r="B167" s="110" t="s">
        <v>436</v>
      </c>
      <c r="C167" s="112">
        <v>0</v>
      </c>
      <c r="D167" s="112">
        <v>0</v>
      </c>
      <c r="E167" s="112">
        <v>0</v>
      </c>
      <c r="F167" s="112">
        <v>0</v>
      </c>
      <c r="G167" s="271"/>
      <c r="H167" s="271">
        <v>0</v>
      </c>
    </row>
    <row r="168" spans="1:8">
      <c r="A168" s="110" t="s">
        <v>437</v>
      </c>
      <c r="B168" s="110" t="s">
        <v>438</v>
      </c>
      <c r="C168" s="112">
        <v>0</v>
      </c>
      <c r="D168" s="112">
        <v>0</v>
      </c>
      <c r="E168" s="112">
        <v>0</v>
      </c>
      <c r="F168" s="112">
        <v>0</v>
      </c>
      <c r="G168" s="271"/>
      <c r="H168" s="271">
        <v>0</v>
      </c>
    </row>
    <row r="169" spans="1:8">
      <c r="A169" s="126" t="s">
        <v>151</v>
      </c>
      <c r="B169" s="115" t="s">
        <v>439</v>
      </c>
      <c r="C169" s="119">
        <v>5438419120</v>
      </c>
      <c r="D169" s="119">
        <v>917212106.91999996</v>
      </c>
      <c r="E169" s="119">
        <v>2073307460.28</v>
      </c>
      <c r="F169" s="119">
        <v>6594514473.3599997</v>
      </c>
      <c r="G169" s="119"/>
      <c r="H169" s="119">
        <v>6594514473.3599997</v>
      </c>
    </row>
    <row r="170" spans="1:8">
      <c r="A170" s="261" t="s">
        <v>153</v>
      </c>
      <c r="B170" s="261" t="s">
        <v>154</v>
      </c>
      <c r="C170" s="262">
        <v>3711095765</v>
      </c>
      <c r="D170" s="262">
        <v>317212106.92000002</v>
      </c>
      <c r="E170" s="262">
        <v>550371672.91999996</v>
      </c>
      <c r="F170" s="262">
        <v>3944255331</v>
      </c>
      <c r="G170" s="263"/>
      <c r="H170" s="263">
        <v>3944255331</v>
      </c>
    </row>
    <row r="171" spans="1:8" ht="25.5">
      <c r="A171" s="264" t="s">
        <v>155</v>
      </c>
      <c r="B171" s="264" t="s">
        <v>841</v>
      </c>
      <c r="C171" s="265">
        <v>3711095765</v>
      </c>
      <c r="D171" s="265">
        <v>317212106.92000002</v>
      </c>
      <c r="E171" s="265">
        <v>550371672.91999996</v>
      </c>
      <c r="F171" s="265">
        <v>3944255331</v>
      </c>
      <c r="G171" s="266"/>
      <c r="H171" s="266">
        <v>3944255331</v>
      </c>
    </row>
    <row r="172" spans="1:8">
      <c r="A172" s="110" t="s">
        <v>440</v>
      </c>
      <c r="B172" s="110" t="s">
        <v>224</v>
      </c>
      <c r="C172" s="112">
        <v>3711095765</v>
      </c>
      <c r="D172" s="112">
        <v>317212106.92000002</v>
      </c>
      <c r="E172" s="112">
        <v>550371672.91999996</v>
      </c>
      <c r="F172" s="112">
        <v>3944255331</v>
      </c>
      <c r="G172" s="271"/>
      <c r="H172" s="271">
        <v>3944255331</v>
      </c>
    </row>
    <row r="173" spans="1:8">
      <c r="A173" s="264" t="s">
        <v>157</v>
      </c>
      <c r="B173" s="264" t="s">
        <v>158</v>
      </c>
      <c r="C173" s="265">
        <v>0</v>
      </c>
      <c r="D173" s="265">
        <v>0</v>
      </c>
      <c r="E173" s="265">
        <v>0</v>
      </c>
      <c r="F173" s="265">
        <v>0</v>
      </c>
      <c r="G173" s="266"/>
      <c r="H173" s="266">
        <v>0</v>
      </c>
    </row>
    <row r="174" spans="1:8">
      <c r="A174" s="110" t="s">
        <v>441</v>
      </c>
      <c r="B174" s="110" t="s">
        <v>232</v>
      </c>
      <c r="C174" s="112">
        <v>0</v>
      </c>
      <c r="D174" s="112">
        <v>0</v>
      </c>
      <c r="E174" s="112">
        <v>0</v>
      </c>
      <c r="F174" s="112">
        <v>0</v>
      </c>
      <c r="G174" s="271"/>
      <c r="H174" s="271">
        <v>0</v>
      </c>
    </row>
    <row r="175" spans="1:8">
      <c r="A175" s="261" t="s">
        <v>554</v>
      </c>
      <c r="B175" s="261" t="s">
        <v>555</v>
      </c>
      <c r="C175" s="262">
        <v>0</v>
      </c>
      <c r="D175" s="262">
        <v>600000000</v>
      </c>
      <c r="E175" s="262">
        <v>600000000</v>
      </c>
      <c r="F175" s="262">
        <v>0</v>
      </c>
      <c r="G175" s="263"/>
      <c r="H175" s="263">
        <v>0</v>
      </c>
    </row>
    <row r="176" spans="1:8">
      <c r="A176" s="264" t="s">
        <v>562</v>
      </c>
      <c r="B176" s="264" t="s">
        <v>563</v>
      </c>
      <c r="C176" s="265">
        <v>0</v>
      </c>
      <c r="D176" s="265">
        <v>600000000</v>
      </c>
      <c r="E176" s="265">
        <v>600000000</v>
      </c>
      <c r="F176" s="265">
        <v>0</v>
      </c>
      <c r="G176" s="266"/>
      <c r="H176" s="266">
        <v>0</v>
      </c>
    </row>
    <row r="177" spans="1:8">
      <c r="A177" s="110" t="s">
        <v>564</v>
      </c>
      <c r="B177" s="110" t="s">
        <v>565</v>
      </c>
      <c r="C177" s="112">
        <v>0</v>
      </c>
      <c r="D177" s="112">
        <v>600000000</v>
      </c>
      <c r="E177" s="112">
        <v>600000000</v>
      </c>
      <c r="F177" s="112">
        <v>0</v>
      </c>
      <c r="G177" s="271"/>
      <c r="H177" s="271">
        <v>0</v>
      </c>
    </row>
    <row r="178" spans="1:8">
      <c r="A178" s="261" t="s">
        <v>159</v>
      </c>
      <c r="B178" s="261" t="s">
        <v>160</v>
      </c>
      <c r="C178" s="262">
        <v>1727323355</v>
      </c>
      <c r="D178" s="262">
        <v>0</v>
      </c>
      <c r="E178" s="262">
        <v>922935787.36000001</v>
      </c>
      <c r="F178" s="262">
        <v>2650259142.3600001</v>
      </c>
      <c r="G178" s="263"/>
      <c r="H178" s="263">
        <v>2650259142.3600001</v>
      </c>
    </row>
    <row r="179" spans="1:8">
      <c r="A179" s="264" t="s">
        <v>161</v>
      </c>
      <c r="B179" s="264" t="s">
        <v>162</v>
      </c>
      <c r="C179" s="265">
        <v>224783735</v>
      </c>
      <c r="D179" s="265">
        <v>0</v>
      </c>
      <c r="E179" s="265">
        <v>844749039.08000004</v>
      </c>
      <c r="F179" s="265">
        <v>1069532774.08</v>
      </c>
      <c r="G179" s="266"/>
      <c r="H179" s="266">
        <v>1069532774.08</v>
      </c>
    </row>
    <row r="180" spans="1:8" ht="25.5">
      <c r="A180" s="110" t="s">
        <v>442</v>
      </c>
      <c r="B180" s="110" t="s">
        <v>443</v>
      </c>
      <c r="C180" s="112">
        <v>167859654</v>
      </c>
      <c r="D180" s="112">
        <v>0</v>
      </c>
      <c r="E180" s="112">
        <v>376707829</v>
      </c>
      <c r="F180" s="112">
        <v>544567483</v>
      </c>
      <c r="G180" s="271"/>
      <c r="H180" s="271">
        <v>544567483</v>
      </c>
    </row>
    <row r="181" spans="1:8">
      <c r="A181" s="110" t="s">
        <v>444</v>
      </c>
      <c r="B181" s="110" t="s">
        <v>445</v>
      </c>
      <c r="C181" s="112">
        <v>56924081</v>
      </c>
      <c r="D181" s="112">
        <v>0</v>
      </c>
      <c r="E181" s="112">
        <v>468041210.07999998</v>
      </c>
      <c r="F181" s="112">
        <v>524965291.07999998</v>
      </c>
      <c r="G181" s="271"/>
      <c r="H181" s="271">
        <v>524965291.07999998</v>
      </c>
    </row>
    <row r="182" spans="1:8">
      <c r="A182" s="264" t="s">
        <v>163</v>
      </c>
      <c r="B182" s="264" t="s">
        <v>164</v>
      </c>
      <c r="C182" s="265">
        <v>4867</v>
      </c>
      <c r="D182" s="265">
        <v>0</v>
      </c>
      <c r="E182" s="265">
        <v>3067399.28</v>
      </c>
      <c r="F182" s="265">
        <v>3072266.28</v>
      </c>
      <c r="G182" s="266"/>
      <c r="H182" s="266">
        <v>3072266.28</v>
      </c>
    </row>
    <row r="183" spans="1:8">
      <c r="A183" s="110" t="s">
        <v>448</v>
      </c>
      <c r="B183" s="110" t="s">
        <v>449</v>
      </c>
      <c r="C183" s="112">
        <v>4867</v>
      </c>
      <c r="D183" s="112">
        <v>0</v>
      </c>
      <c r="E183" s="112">
        <v>3067399.28</v>
      </c>
      <c r="F183" s="112">
        <v>3072266.28</v>
      </c>
      <c r="G183" s="271"/>
      <c r="H183" s="271">
        <v>3072266.28</v>
      </c>
    </row>
    <row r="184" spans="1:8">
      <c r="A184" s="264" t="s">
        <v>165</v>
      </c>
      <c r="B184" s="264" t="s">
        <v>566</v>
      </c>
      <c r="C184" s="265">
        <v>155165</v>
      </c>
      <c r="D184" s="265">
        <v>0</v>
      </c>
      <c r="E184" s="265">
        <v>4114748</v>
      </c>
      <c r="F184" s="265">
        <v>4269913</v>
      </c>
      <c r="G184" s="266"/>
      <c r="H184" s="266">
        <v>4269913</v>
      </c>
    </row>
    <row r="185" spans="1:8">
      <c r="A185" s="110" t="s">
        <v>451</v>
      </c>
      <c r="B185" s="110" t="s">
        <v>430</v>
      </c>
      <c r="C185" s="112">
        <v>155165</v>
      </c>
      <c r="D185" s="112">
        <v>0</v>
      </c>
      <c r="E185" s="112">
        <v>4114748</v>
      </c>
      <c r="F185" s="112">
        <v>4269913</v>
      </c>
      <c r="G185" s="271"/>
      <c r="H185" s="271">
        <v>4269913</v>
      </c>
    </row>
    <row r="186" spans="1:8">
      <c r="A186" s="264" t="s">
        <v>567</v>
      </c>
      <c r="B186" s="264" t="s">
        <v>568</v>
      </c>
      <c r="C186" s="265">
        <v>1502379588</v>
      </c>
      <c r="D186" s="265">
        <v>0</v>
      </c>
      <c r="E186" s="265">
        <v>71004601</v>
      </c>
      <c r="F186" s="265">
        <v>1573384189</v>
      </c>
      <c r="G186" s="266"/>
      <c r="H186" s="266">
        <v>1573384189</v>
      </c>
    </row>
    <row r="187" spans="1:8">
      <c r="A187" s="110" t="s">
        <v>569</v>
      </c>
      <c r="B187" s="110" t="s">
        <v>570</v>
      </c>
      <c r="C187" s="112">
        <v>1502379588</v>
      </c>
      <c r="D187" s="112">
        <v>0</v>
      </c>
      <c r="E187" s="112">
        <v>71004601</v>
      </c>
      <c r="F187" s="112">
        <v>1573384189</v>
      </c>
      <c r="G187" s="271"/>
      <c r="H187" s="271">
        <v>1573384189</v>
      </c>
    </row>
    <row r="188" spans="1:8">
      <c r="A188" s="126" t="s">
        <v>167</v>
      </c>
      <c r="B188" s="115" t="s">
        <v>168</v>
      </c>
      <c r="C188" s="119">
        <v>4301761857.9700003</v>
      </c>
      <c r="D188" s="119">
        <v>7390286587.6599998</v>
      </c>
      <c r="E188" s="119">
        <v>49548219</v>
      </c>
      <c r="F188" s="119">
        <v>11642500226.629999</v>
      </c>
      <c r="G188" s="119"/>
      <c r="H188" s="119">
        <v>11642500226.629999</v>
      </c>
    </row>
    <row r="189" spans="1:8">
      <c r="A189" s="261" t="s">
        <v>169</v>
      </c>
      <c r="B189" s="261" t="s">
        <v>170</v>
      </c>
      <c r="C189" s="262">
        <v>4125953083.5999999</v>
      </c>
      <c r="D189" s="262">
        <v>6337234287.7799997</v>
      </c>
      <c r="E189" s="262">
        <v>44095784</v>
      </c>
      <c r="F189" s="262">
        <v>10419091587.379999</v>
      </c>
      <c r="G189" s="263"/>
      <c r="H189" s="263">
        <v>10419091587.379999</v>
      </c>
    </row>
    <row r="190" spans="1:8">
      <c r="A190" s="264" t="s">
        <v>171</v>
      </c>
      <c r="B190" s="264" t="s">
        <v>172</v>
      </c>
      <c r="C190" s="265">
        <v>1648967789.3699999</v>
      </c>
      <c r="D190" s="265">
        <v>2032105678.2</v>
      </c>
      <c r="E190" s="265">
        <v>0</v>
      </c>
      <c r="F190" s="265">
        <v>3681073467.5700002</v>
      </c>
      <c r="G190" s="266"/>
      <c r="H190" s="266">
        <v>3681073467.5700002</v>
      </c>
    </row>
    <row r="191" spans="1:8">
      <c r="A191" s="110" t="s">
        <v>452</v>
      </c>
      <c r="B191" s="110" t="s">
        <v>453</v>
      </c>
      <c r="C191" s="112">
        <v>1217219248</v>
      </c>
      <c r="D191" s="112">
        <v>1506799605</v>
      </c>
      <c r="E191" s="112">
        <v>0</v>
      </c>
      <c r="F191" s="112">
        <v>2724018853</v>
      </c>
      <c r="G191" s="271"/>
      <c r="H191" s="271">
        <v>2724018853</v>
      </c>
    </row>
    <row r="192" spans="1:8">
      <c r="A192" s="110" t="s">
        <v>454</v>
      </c>
      <c r="B192" s="110" t="s">
        <v>455</v>
      </c>
      <c r="C192" s="112">
        <v>5732241</v>
      </c>
      <c r="D192" s="112">
        <v>7976916</v>
      </c>
      <c r="E192" s="112">
        <v>0</v>
      </c>
      <c r="F192" s="112">
        <v>13709157</v>
      </c>
      <c r="G192" s="271"/>
      <c r="H192" s="271">
        <v>13709157</v>
      </c>
    </row>
    <row r="193" spans="1:8">
      <c r="A193" s="110" t="s">
        <v>456</v>
      </c>
      <c r="B193" s="110" t="s">
        <v>457</v>
      </c>
      <c r="C193" s="112">
        <v>113488006</v>
      </c>
      <c r="D193" s="112">
        <v>119142455</v>
      </c>
      <c r="E193" s="112">
        <v>0</v>
      </c>
      <c r="F193" s="112">
        <v>232630461</v>
      </c>
      <c r="G193" s="271"/>
      <c r="H193" s="271">
        <v>232630461</v>
      </c>
    </row>
    <row r="194" spans="1:8">
      <c r="A194" s="110" t="s">
        <v>458</v>
      </c>
      <c r="B194" s="110" t="s">
        <v>459</v>
      </c>
      <c r="C194" s="112">
        <v>265038330</v>
      </c>
      <c r="D194" s="112">
        <v>321766526</v>
      </c>
      <c r="E194" s="112">
        <v>0</v>
      </c>
      <c r="F194" s="112">
        <v>586804856</v>
      </c>
      <c r="G194" s="271"/>
      <c r="H194" s="271">
        <v>586804856</v>
      </c>
    </row>
    <row r="195" spans="1:8">
      <c r="A195" s="110" t="s">
        <v>460</v>
      </c>
      <c r="B195" s="110" t="s">
        <v>399</v>
      </c>
      <c r="C195" s="112">
        <v>42035189.369999997</v>
      </c>
      <c r="D195" s="112">
        <v>71009679.200000003</v>
      </c>
      <c r="E195" s="112">
        <v>0</v>
      </c>
      <c r="F195" s="112">
        <v>113044868.56999999</v>
      </c>
      <c r="G195" s="271"/>
      <c r="H195" s="271">
        <v>113044868.56999999</v>
      </c>
    </row>
    <row r="196" spans="1:8">
      <c r="A196" s="110" t="s">
        <v>461</v>
      </c>
      <c r="B196" s="110" t="s">
        <v>462</v>
      </c>
      <c r="C196" s="112">
        <v>3594826</v>
      </c>
      <c r="D196" s="112">
        <v>3229251</v>
      </c>
      <c r="E196" s="112">
        <v>0</v>
      </c>
      <c r="F196" s="112">
        <v>6824077</v>
      </c>
      <c r="G196" s="271"/>
      <c r="H196" s="271">
        <v>6824077</v>
      </c>
    </row>
    <row r="197" spans="1:8">
      <c r="A197" s="110" t="s">
        <v>463</v>
      </c>
      <c r="B197" s="110" t="s">
        <v>464</v>
      </c>
      <c r="C197" s="112">
        <v>1859949</v>
      </c>
      <c r="D197" s="112">
        <v>2181246</v>
      </c>
      <c r="E197" s="112">
        <v>0</v>
      </c>
      <c r="F197" s="112">
        <v>4041195</v>
      </c>
      <c r="G197" s="271"/>
      <c r="H197" s="271">
        <v>4041195</v>
      </c>
    </row>
    <row r="198" spans="1:8">
      <c r="A198" s="264" t="s">
        <v>173</v>
      </c>
      <c r="B198" s="264" t="s">
        <v>174</v>
      </c>
      <c r="C198" s="265">
        <v>411000200</v>
      </c>
      <c r="D198" s="265">
        <v>429717600</v>
      </c>
      <c r="E198" s="265">
        <v>0</v>
      </c>
      <c r="F198" s="265">
        <v>840717800</v>
      </c>
      <c r="G198" s="266"/>
      <c r="H198" s="266">
        <v>840717800</v>
      </c>
    </row>
    <row r="199" spans="1:8">
      <c r="A199" s="110" t="s">
        <v>465</v>
      </c>
      <c r="B199" s="110" t="s">
        <v>412</v>
      </c>
      <c r="C199" s="112">
        <v>66329000</v>
      </c>
      <c r="D199" s="112">
        <v>74708800</v>
      </c>
      <c r="E199" s="112">
        <v>0</v>
      </c>
      <c r="F199" s="112">
        <v>141037800</v>
      </c>
      <c r="G199" s="271"/>
      <c r="H199" s="271">
        <v>141037800</v>
      </c>
    </row>
    <row r="200" spans="1:8">
      <c r="A200" s="110" t="s">
        <v>466</v>
      </c>
      <c r="B200" s="110" t="s">
        <v>467</v>
      </c>
      <c r="C200" s="112">
        <v>139185600</v>
      </c>
      <c r="D200" s="112">
        <v>143439000</v>
      </c>
      <c r="E200" s="112">
        <v>0</v>
      </c>
      <c r="F200" s="112">
        <v>282624600</v>
      </c>
      <c r="G200" s="271"/>
      <c r="H200" s="271">
        <v>282624600</v>
      </c>
    </row>
    <row r="201" spans="1:8">
      <c r="A201" s="110" t="s">
        <v>468</v>
      </c>
      <c r="B201" s="110" t="s">
        <v>469</v>
      </c>
      <c r="C201" s="112">
        <v>9326500</v>
      </c>
      <c r="D201" s="112">
        <v>9079600</v>
      </c>
      <c r="E201" s="112">
        <v>0</v>
      </c>
      <c r="F201" s="112">
        <v>18406100</v>
      </c>
      <c r="G201" s="271"/>
      <c r="H201" s="271">
        <v>18406100</v>
      </c>
    </row>
    <row r="202" spans="1:8" ht="25.5">
      <c r="A202" s="110" t="s">
        <v>470</v>
      </c>
      <c r="B202" s="110" t="s">
        <v>471</v>
      </c>
      <c r="C202" s="112">
        <v>196159100</v>
      </c>
      <c r="D202" s="112">
        <v>202490200</v>
      </c>
      <c r="E202" s="112">
        <v>0</v>
      </c>
      <c r="F202" s="112">
        <v>398649300</v>
      </c>
      <c r="G202" s="271"/>
      <c r="H202" s="271">
        <v>398649300</v>
      </c>
    </row>
    <row r="203" spans="1:8">
      <c r="A203" s="264" t="s">
        <v>175</v>
      </c>
      <c r="B203" s="264" t="s">
        <v>176</v>
      </c>
      <c r="C203" s="265">
        <v>82938500</v>
      </c>
      <c r="D203" s="265">
        <v>93420100</v>
      </c>
      <c r="E203" s="265">
        <v>0</v>
      </c>
      <c r="F203" s="265">
        <v>176358600</v>
      </c>
      <c r="G203" s="266"/>
      <c r="H203" s="266">
        <v>176358600</v>
      </c>
    </row>
    <row r="204" spans="1:8">
      <c r="A204" s="110" t="s">
        <v>472</v>
      </c>
      <c r="B204" s="110" t="s">
        <v>371</v>
      </c>
      <c r="C204" s="112">
        <v>49745300</v>
      </c>
      <c r="D204" s="112">
        <v>56031900</v>
      </c>
      <c r="E204" s="112">
        <v>0</v>
      </c>
      <c r="F204" s="112">
        <v>105777200</v>
      </c>
      <c r="G204" s="271"/>
      <c r="H204" s="271">
        <v>105777200</v>
      </c>
    </row>
    <row r="205" spans="1:8">
      <c r="A205" s="110" t="s">
        <v>473</v>
      </c>
      <c r="B205" s="110" t="s">
        <v>372</v>
      </c>
      <c r="C205" s="112">
        <v>8300900</v>
      </c>
      <c r="D205" s="112">
        <v>9349900</v>
      </c>
      <c r="E205" s="112">
        <v>0</v>
      </c>
      <c r="F205" s="112">
        <v>17650800</v>
      </c>
      <c r="G205" s="271"/>
      <c r="H205" s="271">
        <v>17650800</v>
      </c>
    </row>
    <row r="206" spans="1:8">
      <c r="A206" s="110" t="s">
        <v>474</v>
      </c>
      <c r="B206" s="110" t="s">
        <v>364</v>
      </c>
      <c r="C206" s="112">
        <v>8300900</v>
      </c>
      <c r="D206" s="112">
        <v>9349900</v>
      </c>
      <c r="E206" s="112">
        <v>0</v>
      </c>
      <c r="F206" s="112">
        <v>17650800</v>
      </c>
      <c r="G206" s="271"/>
      <c r="H206" s="271">
        <v>17650800</v>
      </c>
    </row>
    <row r="207" spans="1:8" ht="25.5">
      <c r="A207" s="110" t="s">
        <v>475</v>
      </c>
      <c r="B207" s="110" t="s">
        <v>363</v>
      </c>
      <c r="C207" s="112">
        <v>16591400</v>
      </c>
      <c r="D207" s="112">
        <v>18688400</v>
      </c>
      <c r="E207" s="112">
        <v>0</v>
      </c>
      <c r="F207" s="112">
        <v>35279800</v>
      </c>
      <c r="G207" s="271"/>
      <c r="H207" s="271">
        <v>35279800</v>
      </c>
    </row>
    <row r="208" spans="1:8">
      <c r="A208" s="264" t="s">
        <v>177</v>
      </c>
      <c r="B208" s="264" t="s">
        <v>178</v>
      </c>
      <c r="C208" s="265">
        <v>471665969.69</v>
      </c>
      <c r="D208" s="265">
        <v>931744666.65999997</v>
      </c>
      <c r="E208" s="265">
        <v>0</v>
      </c>
      <c r="F208" s="265">
        <v>1403410636.3499999</v>
      </c>
      <c r="G208" s="266"/>
      <c r="H208" s="266">
        <v>1403410636.3499999</v>
      </c>
    </row>
    <row r="209" spans="1:8">
      <c r="A209" s="110" t="s">
        <v>476</v>
      </c>
      <c r="B209" s="110" t="s">
        <v>390</v>
      </c>
      <c r="C209" s="112">
        <v>80311350.810000002</v>
      </c>
      <c r="D209" s="112">
        <v>247511859.09999999</v>
      </c>
      <c r="E209" s="112">
        <v>0</v>
      </c>
      <c r="F209" s="112">
        <v>327823209.91000003</v>
      </c>
      <c r="G209" s="271"/>
      <c r="H209" s="271">
        <v>327823209.91000003</v>
      </c>
    </row>
    <row r="210" spans="1:8">
      <c r="A210" s="110" t="s">
        <v>477</v>
      </c>
      <c r="B210" s="110" t="s">
        <v>388</v>
      </c>
      <c r="C210" s="112">
        <v>110260635.16</v>
      </c>
      <c r="D210" s="112">
        <v>218384197.19</v>
      </c>
      <c r="E210" s="112">
        <v>0</v>
      </c>
      <c r="F210" s="112">
        <v>328644832.35000002</v>
      </c>
      <c r="G210" s="271"/>
      <c r="H210" s="271">
        <v>328644832.35000002</v>
      </c>
    </row>
    <row r="211" spans="1:8">
      <c r="A211" s="110" t="s">
        <v>478</v>
      </c>
      <c r="B211" s="110" t="s">
        <v>392</v>
      </c>
      <c r="C211" s="112">
        <v>60647137.299999997</v>
      </c>
      <c r="D211" s="112">
        <v>153442033.47999999</v>
      </c>
      <c r="E211" s="112">
        <v>0</v>
      </c>
      <c r="F211" s="112">
        <v>214089170.78</v>
      </c>
      <c r="G211" s="271"/>
      <c r="H211" s="271">
        <v>214089170.78</v>
      </c>
    </row>
    <row r="212" spans="1:8">
      <c r="A212" s="110" t="s">
        <v>479</v>
      </c>
      <c r="B212" s="110" t="s">
        <v>396</v>
      </c>
      <c r="C212" s="112">
        <v>147345025.99000001</v>
      </c>
      <c r="D212" s="112">
        <v>188861671.08000001</v>
      </c>
      <c r="E212" s="112">
        <v>0</v>
      </c>
      <c r="F212" s="112">
        <v>336206697.06999999</v>
      </c>
      <c r="G212" s="271"/>
      <c r="H212" s="271">
        <v>336206697.06999999</v>
      </c>
    </row>
    <row r="213" spans="1:8">
      <c r="A213" s="110" t="s">
        <v>480</v>
      </c>
      <c r="B213" s="110" t="s">
        <v>394</v>
      </c>
      <c r="C213" s="112">
        <v>67864729.060000002</v>
      </c>
      <c r="D213" s="112">
        <v>108066424.65000001</v>
      </c>
      <c r="E213" s="112">
        <v>0</v>
      </c>
      <c r="F213" s="112">
        <v>175931153.71000001</v>
      </c>
      <c r="G213" s="271"/>
      <c r="H213" s="271">
        <v>175931153.71000001</v>
      </c>
    </row>
    <row r="214" spans="1:8">
      <c r="A214" s="110" t="s">
        <v>481</v>
      </c>
      <c r="B214" s="110" t="s">
        <v>400</v>
      </c>
      <c r="C214" s="112">
        <v>5237091.37</v>
      </c>
      <c r="D214" s="112">
        <v>15478481.16</v>
      </c>
      <c r="E214" s="112">
        <v>0</v>
      </c>
      <c r="F214" s="112">
        <v>20715572.530000001</v>
      </c>
      <c r="G214" s="271"/>
      <c r="H214" s="271">
        <v>20715572.530000001</v>
      </c>
    </row>
    <row r="215" spans="1:8">
      <c r="A215" s="264" t="s">
        <v>179</v>
      </c>
      <c r="B215" s="264" t="s">
        <v>180</v>
      </c>
      <c r="C215" s="265">
        <v>0</v>
      </c>
      <c r="D215" s="265">
        <v>10109216</v>
      </c>
      <c r="E215" s="265">
        <v>0</v>
      </c>
      <c r="F215" s="265">
        <v>10109216</v>
      </c>
      <c r="G215" s="266"/>
      <c r="H215" s="266">
        <v>10109216</v>
      </c>
    </row>
    <row r="216" spans="1:8">
      <c r="A216" s="110" t="s">
        <v>835</v>
      </c>
      <c r="B216" s="110" t="s">
        <v>406</v>
      </c>
      <c r="C216" s="112">
        <v>0</v>
      </c>
      <c r="D216" s="112">
        <v>6019216</v>
      </c>
      <c r="E216" s="112">
        <v>0</v>
      </c>
      <c r="F216" s="112">
        <v>6019216</v>
      </c>
      <c r="G216" s="271"/>
      <c r="H216" s="271">
        <v>6019216</v>
      </c>
    </row>
    <row r="217" spans="1:8">
      <c r="A217" s="110" t="s">
        <v>836</v>
      </c>
      <c r="B217" s="110" t="s">
        <v>842</v>
      </c>
      <c r="C217" s="112">
        <v>0</v>
      </c>
      <c r="D217" s="112">
        <v>4090000</v>
      </c>
      <c r="E217" s="112">
        <v>0</v>
      </c>
      <c r="F217" s="112">
        <v>4090000</v>
      </c>
      <c r="G217" s="271"/>
      <c r="H217" s="271">
        <v>4090000</v>
      </c>
    </row>
    <row r="218" spans="1:8">
      <c r="A218" s="264" t="s">
        <v>181</v>
      </c>
      <c r="B218" s="264" t="s">
        <v>182</v>
      </c>
      <c r="C218" s="265">
        <v>1511380624.54</v>
      </c>
      <c r="D218" s="265">
        <v>2792748026.9200001</v>
      </c>
      <c r="E218" s="265">
        <v>44095784</v>
      </c>
      <c r="F218" s="265">
        <v>4260032867.46</v>
      </c>
      <c r="G218" s="266"/>
      <c r="H218" s="266">
        <v>4260032867.46</v>
      </c>
    </row>
    <row r="219" spans="1:8">
      <c r="A219" s="110" t="s">
        <v>546</v>
      </c>
      <c r="B219" s="110" t="s">
        <v>547</v>
      </c>
      <c r="C219" s="112">
        <v>794700.01</v>
      </c>
      <c r="D219" s="112">
        <v>700000</v>
      </c>
      <c r="E219" s="112">
        <v>0</v>
      </c>
      <c r="F219" s="112">
        <v>1494700.01</v>
      </c>
      <c r="G219" s="271"/>
      <c r="H219" s="271">
        <v>1494700.01</v>
      </c>
    </row>
    <row r="220" spans="1:8">
      <c r="A220" s="110" t="s">
        <v>482</v>
      </c>
      <c r="B220" s="110" t="s">
        <v>483</v>
      </c>
      <c r="C220" s="112">
        <v>0</v>
      </c>
      <c r="D220" s="112">
        <v>26086850</v>
      </c>
      <c r="E220" s="112">
        <v>0</v>
      </c>
      <c r="F220" s="112">
        <v>26086850</v>
      </c>
      <c r="G220" s="271"/>
      <c r="H220" s="271">
        <v>26086850</v>
      </c>
    </row>
    <row r="221" spans="1:8">
      <c r="A221" s="110" t="s">
        <v>571</v>
      </c>
      <c r="B221" s="110" t="s">
        <v>572</v>
      </c>
      <c r="C221" s="112">
        <v>65000.18</v>
      </c>
      <c r="D221" s="112">
        <v>1900000</v>
      </c>
      <c r="E221" s="112">
        <v>0</v>
      </c>
      <c r="F221" s="112">
        <v>1965000.18</v>
      </c>
      <c r="G221" s="271"/>
      <c r="H221" s="271">
        <v>1965000.18</v>
      </c>
    </row>
    <row r="222" spans="1:8">
      <c r="A222" s="110" t="s">
        <v>484</v>
      </c>
      <c r="B222" s="110" t="s">
        <v>374</v>
      </c>
      <c r="C222" s="112">
        <v>27418298.760000002</v>
      </c>
      <c r="D222" s="112">
        <v>35450286.920000002</v>
      </c>
      <c r="E222" s="112">
        <v>5595100</v>
      </c>
      <c r="F222" s="112">
        <v>57273485.68</v>
      </c>
      <c r="G222" s="271"/>
      <c r="H222" s="271">
        <v>57273485.68</v>
      </c>
    </row>
    <row r="223" spans="1:8">
      <c r="A223" s="110" t="s">
        <v>485</v>
      </c>
      <c r="B223" s="110" t="s">
        <v>382</v>
      </c>
      <c r="C223" s="112">
        <v>0</v>
      </c>
      <c r="D223" s="112">
        <v>32137797</v>
      </c>
      <c r="E223" s="112">
        <v>32137797</v>
      </c>
      <c r="F223" s="112">
        <v>0</v>
      </c>
      <c r="G223" s="271"/>
      <c r="H223" s="271">
        <v>0</v>
      </c>
    </row>
    <row r="224" spans="1:8">
      <c r="A224" s="110" t="s">
        <v>486</v>
      </c>
      <c r="B224" s="110" t="s">
        <v>357</v>
      </c>
      <c r="C224" s="112">
        <v>7052459</v>
      </c>
      <c r="D224" s="112">
        <v>83282982</v>
      </c>
      <c r="E224" s="112">
        <v>362887</v>
      </c>
      <c r="F224" s="112">
        <v>89972554</v>
      </c>
      <c r="G224" s="271"/>
      <c r="H224" s="271">
        <v>89972554</v>
      </c>
    </row>
    <row r="225" spans="1:8" ht="25.5">
      <c r="A225" s="110" t="s">
        <v>487</v>
      </c>
      <c r="B225" s="110" t="s">
        <v>277</v>
      </c>
      <c r="C225" s="112">
        <v>153571600.25999999</v>
      </c>
      <c r="D225" s="112">
        <v>158512555.25999999</v>
      </c>
      <c r="E225" s="112">
        <v>0</v>
      </c>
      <c r="F225" s="112">
        <v>312084155.51999998</v>
      </c>
      <c r="G225" s="271"/>
      <c r="H225" s="271">
        <v>312084155.51999998</v>
      </c>
    </row>
    <row r="226" spans="1:8">
      <c r="A226" s="110" t="s">
        <v>488</v>
      </c>
      <c r="B226" s="110" t="s">
        <v>489</v>
      </c>
      <c r="C226" s="112">
        <v>10173157</v>
      </c>
      <c r="D226" s="112">
        <v>7317503</v>
      </c>
      <c r="E226" s="112">
        <v>0</v>
      </c>
      <c r="F226" s="112">
        <v>17490660</v>
      </c>
      <c r="G226" s="271"/>
      <c r="H226" s="271">
        <v>17490660</v>
      </c>
    </row>
    <row r="227" spans="1:8">
      <c r="A227" s="110" t="s">
        <v>490</v>
      </c>
      <c r="B227" s="110" t="s">
        <v>491</v>
      </c>
      <c r="C227" s="112">
        <v>44112944.729999997</v>
      </c>
      <c r="D227" s="112">
        <v>46119744.729999997</v>
      </c>
      <c r="E227" s="112">
        <v>0</v>
      </c>
      <c r="F227" s="112">
        <v>90232689.459999993</v>
      </c>
      <c r="G227" s="271"/>
      <c r="H227" s="271">
        <v>90232689.459999993</v>
      </c>
    </row>
    <row r="228" spans="1:8">
      <c r="A228" s="110" t="s">
        <v>492</v>
      </c>
      <c r="B228" s="110" t="s">
        <v>237</v>
      </c>
      <c r="C228" s="112">
        <v>2516278.9300000002</v>
      </c>
      <c r="D228" s="112">
        <v>4422814.38</v>
      </c>
      <c r="E228" s="112">
        <v>0</v>
      </c>
      <c r="F228" s="112">
        <v>6939093.3099999996</v>
      </c>
      <c r="G228" s="271"/>
      <c r="H228" s="271">
        <v>6939093.3099999996</v>
      </c>
    </row>
    <row r="229" spans="1:8" ht="25.5">
      <c r="A229" s="110" t="s">
        <v>493</v>
      </c>
      <c r="B229" s="110" t="s">
        <v>494</v>
      </c>
      <c r="C229" s="112">
        <v>781060</v>
      </c>
      <c r="D229" s="112">
        <v>33656398.340000004</v>
      </c>
      <c r="E229" s="112">
        <v>0</v>
      </c>
      <c r="F229" s="112">
        <v>34437458.340000004</v>
      </c>
      <c r="G229" s="271"/>
      <c r="H229" s="271">
        <v>34437458.340000004</v>
      </c>
    </row>
    <row r="230" spans="1:8">
      <c r="A230" s="110" t="s">
        <v>495</v>
      </c>
      <c r="B230" s="110" t="s">
        <v>496</v>
      </c>
      <c r="C230" s="112">
        <v>1142995</v>
      </c>
      <c r="D230" s="112">
        <v>0</v>
      </c>
      <c r="E230" s="112">
        <v>0</v>
      </c>
      <c r="F230" s="112">
        <v>1142995</v>
      </c>
      <c r="G230" s="271"/>
      <c r="H230" s="271">
        <v>1142995</v>
      </c>
    </row>
    <row r="231" spans="1:8">
      <c r="A231" s="110" t="s">
        <v>837</v>
      </c>
      <c r="B231" s="110" t="s">
        <v>291</v>
      </c>
      <c r="C231" s="112">
        <v>0</v>
      </c>
      <c r="D231" s="112">
        <v>38429455</v>
      </c>
      <c r="E231" s="112">
        <v>0</v>
      </c>
      <c r="F231" s="112">
        <v>38429455</v>
      </c>
      <c r="G231" s="271"/>
      <c r="H231" s="271">
        <v>38429455</v>
      </c>
    </row>
    <row r="232" spans="1:8">
      <c r="A232" s="110" t="s">
        <v>497</v>
      </c>
      <c r="B232" s="110" t="s">
        <v>498</v>
      </c>
      <c r="C232" s="112">
        <v>642600</v>
      </c>
      <c r="D232" s="112">
        <v>1927800</v>
      </c>
      <c r="E232" s="112">
        <v>0</v>
      </c>
      <c r="F232" s="112">
        <v>2570400</v>
      </c>
      <c r="G232" s="271"/>
      <c r="H232" s="271">
        <v>2570400</v>
      </c>
    </row>
    <row r="233" spans="1:8">
      <c r="A233" s="110" t="s">
        <v>499</v>
      </c>
      <c r="B233" s="110" t="s">
        <v>376</v>
      </c>
      <c r="C233" s="112">
        <v>0</v>
      </c>
      <c r="D233" s="112">
        <v>5158755</v>
      </c>
      <c r="E233" s="112">
        <v>0</v>
      </c>
      <c r="F233" s="112">
        <v>5158755</v>
      </c>
      <c r="G233" s="271"/>
      <c r="H233" s="271">
        <v>5158755</v>
      </c>
    </row>
    <row r="234" spans="1:8">
      <c r="A234" s="110" t="s">
        <v>500</v>
      </c>
      <c r="B234" s="110" t="s">
        <v>325</v>
      </c>
      <c r="C234" s="112">
        <v>1187182487</v>
      </c>
      <c r="D234" s="112">
        <v>2201507375.29</v>
      </c>
      <c r="E234" s="112">
        <v>6000000</v>
      </c>
      <c r="F234" s="112">
        <v>3382689862.29</v>
      </c>
      <c r="G234" s="271"/>
      <c r="H234" s="271">
        <v>3382689862.29</v>
      </c>
    </row>
    <row r="235" spans="1:8">
      <c r="A235" s="110" t="s">
        <v>501</v>
      </c>
      <c r="B235" s="110" t="s">
        <v>327</v>
      </c>
      <c r="C235" s="112">
        <v>75927043.670000002</v>
      </c>
      <c r="D235" s="112">
        <v>113353208</v>
      </c>
      <c r="E235" s="112">
        <v>0</v>
      </c>
      <c r="F235" s="112">
        <v>189280251.66999999</v>
      </c>
      <c r="G235" s="271"/>
      <c r="H235" s="271">
        <v>189280251.66999999</v>
      </c>
    </row>
    <row r="236" spans="1:8" ht="25.5">
      <c r="A236" s="110" t="s">
        <v>548</v>
      </c>
      <c r="B236" s="110" t="s">
        <v>549</v>
      </c>
      <c r="C236" s="112">
        <v>0</v>
      </c>
      <c r="D236" s="112">
        <v>2784502</v>
      </c>
      <c r="E236" s="112">
        <v>0</v>
      </c>
      <c r="F236" s="112">
        <v>2784502</v>
      </c>
      <c r="G236" s="271"/>
      <c r="H236" s="271">
        <v>2784502</v>
      </c>
    </row>
    <row r="237" spans="1:8">
      <c r="A237" s="264" t="s">
        <v>183</v>
      </c>
      <c r="B237" s="264" t="s">
        <v>184</v>
      </c>
      <c r="C237" s="265">
        <v>0</v>
      </c>
      <c r="D237" s="265">
        <v>47389000</v>
      </c>
      <c r="E237" s="265">
        <v>0</v>
      </c>
      <c r="F237" s="265">
        <v>47389000</v>
      </c>
      <c r="G237" s="266"/>
      <c r="H237" s="266">
        <v>47389000</v>
      </c>
    </row>
    <row r="238" spans="1:8">
      <c r="A238" s="110" t="s">
        <v>542</v>
      </c>
      <c r="B238" s="110" t="s">
        <v>346</v>
      </c>
      <c r="C238" s="112">
        <v>0</v>
      </c>
      <c r="D238" s="112">
        <v>47081000</v>
      </c>
      <c r="E238" s="112">
        <v>0</v>
      </c>
      <c r="F238" s="112">
        <v>47081000</v>
      </c>
      <c r="G238" s="271"/>
      <c r="H238" s="271">
        <v>47081000</v>
      </c>
    </row>
    <row r="239" spans="1:8">
      <c r="A239" s="110" t="s">
        <v>543</v>
      </c>
      <c r="B239" s="110" t="s">
        <v>350</v>
      </c>
      <c r="C239" s="112">
        <v>0</v>
      </c>
      <c r="D239" s="112">
        <v>308000</v>
      </c>
      <c r="E239" s="112">
        <v>0</v>
      </c>
      <c r="F239" s="112">
        <v>308000</v>
      </c>
      <c r="G239" s="271"/>
      <c r="H239" s="271">
        <v>308000</v>
      </c>
    </row>
    <row r="240" spans="1:8" ht="25.5">
      <c r="A240" s="261" t="s">
        <v>185</v>
      </c>
      <c r="B240" s="261" t="s">
        <v>186</v>
      </c>
      <c r="C240" s="262">
        <v>175808774.37</v>
      </c>
      <c r="D240" s="262">
        <v>1033000643.88</v>
      </c>
      <c r="E240" s="262">
        <v>1438835</v>
      </c>
      <c r="F240" s="262">
        <v>1207370583.25</v>
      </c>
      <c r="G240" s="263"/>
      <c r="H240" s="263">
        <v>1207370583.25</v>
      </c>
    </row>
    <row r="241" spans="1:8" ht="25.5">
      <c r="A241" s="264" t="s">
        <v>188</v>
      </c>
      <c r="B241" s="264" t="s">
        <v>189</v>
      </c>
      <c r="C241" s="265">
        <v>77858836.370000005</v>
      </c>
      <c r="D241" s="265">
        <v>77858844.879999995</v>
      </c>
      <c r="E241" s="265">
        <v>0</v>
      </c>
      <c r="F241" s="265">
        <v>155717681.25</v>
      </c>
      <c r="G241" s="266"/>
      <c r="H241" s="266">
        <v>155717681.25</v>
      </c>
    </row>
    <row r="242" spans="1:8">
      <c r="A242" s="110" t="s">
        <v>502</v>
      </c>
      <c r="B242" s="110" t="s">
        <v>241</v>
      </c>
      <c r="C242" s="112">
        <v>23156240.739999998</v>
      </c>
      <c r="D242" s="112">
        <v>23156248.440000001</v>
      </c>
      <c r="E242" s="112">
        <v>0</v>
      </c>
      <c r="F242" s="112">
        <v>46312489.18</v>
      </c>
      <c r="G242" s="271"/>
      <c r="H242" s="271">
        <v>46312489.18</v>
      </c>
    </row>
    <row r="243" spans="1:8">
      <c r="A243" s="110" t="s">
        <v>503</v>
      </c>
      <c r="B243" s="110" t="s">
        <v>243</v>
      </c>
      <c r="C243" s="112">
        <v>11614214.51</v>
      </c>
      <c r="D243" s="112">
        <v>11614222.550000001</v>
      </c>
      <c r="E243" s="112">
        <v>0</v>
      </c>
      <c r="F243" s="112">
        <v>23228437.059999999</v>
      </c>
      <c r="G243" s="271"/>
      <c r="H243" s="271">
        <v>23228437.059999999</v>
      </c>
    </row>
    <row r="244" spans="1:8">
      <c r="A244" s="110" t="s">
        <v>504</v>
      </c>
      <c r="B244" s="110" t="s">
        <v>247</v>
      </c>
      <c r="C244" s="112">
        <v>37036271.560000002</v>
      </c>
      <c r="D244" s="112">
        <v>37036274.530000001</v>
      </c>
      <c r="E244" s="112">
        <v>0</v>
      </c>
      <c r="F244" s="112">
        <v>74072546.090000004</v>
      </c>
      <c r="G244" s="271"/>
      <c r="H244" s="271">
        <v>74072546.090000004</v>
      </c>
    </row>
    <row r="245" spans="1:8">
      <c r="A245" s="110" t="s">
        <v>505</v>
      </c>
      <c r="B245" s="110" t="s">
        <v>270</v>
      </c>
      <c r="C245" s="112">
        <v>6052109.5599999996</v>
      </c>
      <c r="D245" s="112">
        <v>6052099.3600000003</v>
      </c>
      <c r="E245" s="112">
        <v>0</v>
      </c>
      <c r="F245" s="112">
        <v>12104208.92</v>
      </c>
      <c r="G245" s="271"/>
      <c r="H245" s="271">
        <v>12104208.92</v>
      </c>
    </row>
    <row r="246" spans="1:8">
      <c r="A246" s="264" t="s">
        <v>192</v>
      </c>
      <c r="B246" s="264" t="s">
        <v>193</v>
      </c>
      <c r="C246" s="265">
        <v>97949938</v>
      </c>
      <c r="D246" s="265">
        <v>955141799</v>
      </c>
      <c r="E246" s="265">
        <v>1438835</v>
      </c>
      <c r="F246" s="265">
        <v>1051652902</v>
      </c>
      <c r="G246" s="266"/>
      <c r="H246" s="266">
        <v>1051652902</v>
      </c>
    </row>
    <row r="247" spans="1:8">
      <c r="A247" s="110" t="s">
        <v>507</v>
      </c>
      <c r="B247" s="110" t="s">
        <v>416</v>
      </c>
      <c r="C247" s="112">
        <v>97949938</v>
      </c>
      <c r="D247" s="112">
        <v>955141799</v>
      </c>
      <c r="E247" s="112">
        <v>1438835</v>
      </c>
      <c r="F247" s="112">
        <v>1051652902</v>
      </c>
      <c r="G247" s="271"/>
      <c r="H247" s="271">
        <v>1051652902</v>
      </c>
    </row>
    <row r="248" spans="1:8">
      <c r="A248" s="261" t="s">
        <v>194</v>
      </c>
      <c r="B248" s="261" t="s">
        <v>196</v>
      </c>
      <c r="C248" s="262">
        <v>0</v>
      </c>
      <c r="D248" s="262">
        <v>20051656</v>
      </c>
      <c r="E248" s="262">
        <v>4013600</v>
      </c>
      <c r="F248" s="262">
        <v>16038056</v>
      </c>
      <c r="G248" s="263"/>
      <c r="H248" s="263">
        <v>16038056</v>
      </c>
    </row>
    <row r="249" spans="1:8">
      <c r="A249" s="264" t="s">
        <v>195</v>
      </c>
      <c r="B249" s="264" t="s">
        <v>162</v>
      </c>
      <c r="C249" s="265">
        <v>0</v>
      </c>
      <c r="D249" s="265">
        <v>19910656</v>
      </c>
      <c r="E249" s="265">
        <v>4013600</v>
      </c>
      <c r="F249" s="265">
        <v>15897056</v>
      </c>
      <c r="G249" s="266"/>
      <c r="H249" s="266">
        <v>15897056</v>
      </c>
    </row>
    <row r="250" spans="1:8">
      <c r="A250" s="110" t="s">
        <v>838</v>
      </c>
      <c r="B250" s="110" t="s">
        <v>843</v>
      </c>
      <c r="C250" s="112">
        <v>0</v>
      </c>
      <c r="D250" s="112">
        <v>4013600</v>
      </c>
      <c r="E250" s="112">
        <v>4013600</v>
      </c>
      <c r="F250" s="112">
        <v>0</v>
      </c>
      <c r="G250" s="271"/>
      <c r="H250" s="271">
        <v>0</v>
      </c>
    </row>
    <row r="251" spans="1:8" ht="25.5">
      <c r="A251" s="110" t="s">
        <v>839</v>
      </c>
      <c r="B251" s="110" t="s">
        <v>844</v>
      </c>
      <c r="C251" s="112">
        <v>0</v>
      </c>
      <c r="D251" s="112">
        <v>15897056</v>
      </c>
      <c r="E251" s="112">
        <v>0</v>
      </c>
      <c r="F251" s="112">
        <v>15897056</v>
      </c>
      <c r="G251" s="271"/>
      <c r="H251" s="271">
        <v>15897056</v>
      </c>
    </row>
    <row r="252" spans="1:8" ht="25.5">
      <c r="A252" s="264" t="s">
        <v>199</v>
      </c>
      <c r="B252" s="264" t="s">
        <v>510</v>
      </c>
      <c r="C252" s="265">
        <v>0</v>
      </c>
      <c r="D252" s="265">
        <v>141000</v>
      </c>
      <c r="E252" s="265">
        <v>0</v>
      </c>
      <c r="F252" s="265">
        <v>141000</v>
      </c>
      <c r="G252" s="266"/>
      <c r="H252" s="266">
        <v>141000</v>
      </c>
    </row>
    <row r="253" spans="1:8">
      <c r="A253" s="110" t="s">
        <v>511</v>
      </c>
      <c r="B253" s="110" t="s">
        <v>232</v>
      </c>
      <c r="C253" s="112">
        <v>0</v>
      </c>
      <c r="D253" s="112">
        <v>141000</v>
      </c>
      <c r="E253" s="112">
        <v>0</v>
      </c>
      <c r="F253" s="112">
        <v>141000</v>
      </c>
      <c r="G253" s="271"/>
      <c r="H253" s="271">
        <v>141000</v>
      </c>
    </row>
    <row r="254" spans="1:8">
      <c r="A254" s="126" t="s">
        <v>105</v>
      </c>
      <c r="B254" s="115" t="s">
        <v>106</v>
      </c>
      <c r="C254" s="119">
        <v>0</v>
      </c>
      <c r="D254" s="119">
        <v>750416627</v>
      </c>
      <c r="E254" s="119">
        <v>750416627</v>
      </c>
      <c r="F254" s="119">
        <v>0</v>
      </c>
      <c r="G254" s="119"/>
      <c r="H254" s="119">
        <v>0</v>
      </c>
    </row>
    <row r="255" spans="1:8">
      <c r="A255" s="261" t="s">
        <v>109</v>
      </c>
      <c r="B255" s="261" t="s">
        <v>110</v>
      </c>
      <c r="C255" s="262">
        <v>347088385</v>
      </c>
      <c r="D255" s="262">
        <v>0</v>
      </c>
      <c r="E255" s="262">
        <v>0</v>
      </c>
      <c r="F255" s="262">
        <v>347088385</v>
      </c>
      <c r="G255" s="263"/>
      <c r="H255" s="263">
        <v>347088385</v>
      </c>
    </row>
    <row r="256" spans="1:8">
      <c r="A256" s="264" t="s">
        <v>113</v>
      </c>
      <c r="B256" s="264" t="s">
        <v>114</v>
      </c>
      <c r="C256" s="265">
        <v>347088385</v>
      </c>
      <c r="D256" s="265">
        <v>0</v>
      </c>
      <c r="E256" s="265">
        <v>0</v>
      </c>
      <c r="F256" s="265">
        <v>347088385</v>
      </c>
      <c r="G256" s="266"/>
      <c r="H256" s="266">
        <v>347088385</v>
      </c>
    </row>
    <row r="257" spans="1:8">
      <c r="A257" s="110" t="s">
        <v>512</v>
      </c>
      <c r="B257" s="110" t="s">
        <v>513</v>
      </c>
      <c r="C257" s="112">
        <v>347088385</v>
      </c>
      <c r="D257" s="112">
        <v>0</v>
      </c>
      <c r="E257" s="112">
        <v>0</v>
      </c>
      <c r="F257" s="112">
        <v>347088385</v>
      </c>
      <c r="G257" s="271"/>
      <c r="H257" s="271">
        <v>347088385</v>
      </c>
    </row>
    <row r="258" spans="1:8">
      <c r="A258" s="110" t="s">
        <v>514</v>
      </c>
      <c r="B258" s="110" t="s">
        <v>515</v>
      </c>
      <c r="C258" s="112">
        <v>0</v>
      </c>
      <c r="D258" s="112">
        <v>0</v>
      </c>
      <c r="E258" s="112">
        <v>0</v>
      </c>
      <c r="F258" s="112">
        <v>0</v>
      </c>
      <c r="G258" s="271"/>
      <c r="H258" s="271">
        <v>0</v>
      </c>
    </row>
    <row r="259" spans="1:8">
      <c r="A259" s="261" t="s">
        <v>117</v>
      </c>
      <c r="B259" s="261" t="s">
        <v>118</v>
      </c>
      <c r="C259" s="262">
        <v>440104498.35000002</v>
      </c>
      <c r="D259" s="262">
        <v>508693710</v>
      </c>
      <c r="E259" s="262">
        <v>241722917</v>
      </c>
      <c r="F259" s="262">
        <v>707075291.35000002</v>
      </c>
      <c r="G259" s="263"/>
      <c r="H259" s="263">
        <v>707075291.35000002</v>
      </c>
    </row>
    <row r="260" spans="1:8">
      <c r="A260" s="264" t="s">
        <v>121</v>
      </c>
      <c r="B260" s="264" t="s">
        <v>122</v>
      </c>
      <c r="C260" s="265">
        <v>179141077</v>
      </c>
      <c r="D260" s="265">
        <v>0</v>
      </c>
      <c r="E260" s="265">
        <v>0</v>
      </c>
      <c r="F260" s="265">
        <v>179141077</v>
      </c>
      <c r="G260" s="266"/>
      <c r="H260" s="266">
        <v>179141077</v>
      </c>
    </row>
    <row r="261" spans="1:8">
      <c r="A261" s="110" t="s">
        <v>516</v>
      </c>
      <c r="B261" s="110" t="s">
        <v>432</v>
      </c>
      <c r="C261" s="112">
        <v>179141077</v>
      </c>
      <c r="D261" s="112">
        <v>0</v>
      </c>
      <c r="E261" s="112">
        <v>0</v>
      </c>
      <c r="F261" s="112">
        <v>179141077</v>
      </c>
      <c r="G261" s="271"/>
      <c r="H261" s="271">
        <v>179141077</v>
      </c>
    </row>
    <row r="262" spans="1:8">
      <c r="A262" s="264" t="s">
        <v>125</v>
      </c>
      <c r="B262" s="264" t="s">
        <v>126</v>
      </c>
      <c r="C262" s="265">
        <v>260963421.34999999</v>
      </c>
      <c r="D262" s="265">
        <v>508693710</v>
      </c>
      <c r="E262" s="265">
        <v>241722917</v>
      </c>
      <c r="F262" s="265">
        <v>527934214.35000002</v>
      </c>
      <c r="G262" s="266"/>
      <c r="H262" s="266">
        <v>527934214.35000002</v>
      </c>
    </row>
    <row r="263" spans="1:8">
      <c r="A263" s="110" t="s">
        <v>517</v>
      </c>
      <c r="B263" s="110" t="s">
        <v>518</v>
      </c>
      <c r="C263" s="112">
        <v>260963421.34999999</v>
      </c>
      <c r="D263" s="112">
        <v>508693710</v>
      </c>
      <c r="E263" s="112">
        <v>241722917</v>
      </c>
      <c r="F263" s="112">
        <v>527934214.35000002</v>
      </c>
      <c r="G263" s="271"/>
      <c r="H263" s="271">
        <v>527934214.35000002</v>
      </c>
    </row>
    <row r="264" spans="1:8">
      <c r="A264" s="261" t="s">
        <v>129</v>
      </c>
      <c r="B264" s="261" t="s">
        <v>130</v>
      </c>
      <c r="C264" s="262">
        <v>-787192883.35000002</v>
      </c>
      <c r="D264" s="262">
        <v>241722917</v>
      </c>
      <c r="E264" s="262">
        <v>508693710</v>
      </c>
      <c r="F264" s="262">
        <v>-1054163676.35</v>
      </c>
      <c r="G264" s="263"/>
      <c r="H264" s="263">
        <v>-1054163676.35</v>
      </c>
    </row>
    <row r="265" spans="1:8">
      <c r="A265" s="264" t="s">
        <v>133</v>
      </c>
      <c r="B265" s="264" t="s">
        <v>519</v>
      </c>
      <c r="C265" s="265">
        <v>-347088385</v>
      </c>
      <c r="D265" s="265">
        <v>0</v>
      </c>
      <c r="E265" s="265">
        <v>0</v>
      </c>
      <c r="F265" s="265">
        <v>-347088385</v>
      </c>
      <c r="G265" s="266"/>
      <c r="H265" s="266">
        <v>-347088385</v>
      </c>
    </row>
    <row r="266" spans="1:8">
      <c r="A266" s="110" t="s">
        <v>520</v>
      </c>
      <c r="B266" s="110" t="s">
        <v>521</v>
      </c>
      <c r="C266" s="112">
        <v>-347088385</v>
      </c>
      <c r="D266" s="112">
        <v>0</v>
      </c>
      <c r="E266" s="112">
        <v>0</v>
      </c>
      <c r="F266" s="112">
        <v>-347088385</v>
      </c>
      <c r="G266" s="271"/>
      <c r="H266" s="271">
        <v>-347088385</v>
      </c>
    </row>
    <row r="267" spans="1:8">
      <c r="A267" s="264" t="s">
        <v>137</v>
      </c>
      <c r="B267" s="264" t="s">
        <v>138</v>
      </c>
      <c r="C267" s="265">
        <v>-440104498.35000002</v>
      </c>
      <c r="D267" s="265">
        <v>241722917</v>
      </c>
      <c r="E267" s="265">
        <v>508693710</v>
      </c>
      <c r="F267" s="265">
        <v>-707075291.35000002</v>
      </c>
      <c r="G267" s="266"/>
      <c r="H267" s="266">
        <v>-707075291.35000002</v>
      </c>
    </row>
    <row r="268" spans="1:8">
      <c r="A268" s="110" t="s">
        <v>522</v>
      </c>
      <c r="B268" s="110" t="s">
        <v>523</v>
      </c>
      <c r="C268" s="112">
        <v>-179141077</v>
      </c>
      <c r="D268" s="112">
        <v>0</v>
      </c>
      <c r="E268" s="112">
        <v>0</v>
      </c>
      <c r="F268" s="112">
        <v>-179141077</v>
      </c>
      <c r="G268" s="271"/>
      <c r="H268" s="271">
        <v>-179141077</v>
      </c>
    </row>
    <row r="269" spans="1:8">
      <c r="A269" s="110" t="s">
        <v>524</v>
      </c>
      <c r="B269" s="110" t="s">
        <v>525</v>
      </c>
      <c r="C269" s="112">
        <v>-260963421.34999999</v>
      </c>
      <c r="D269" s="112">
        <v>241722917</v>
      </c>
      <c r="E269" s="112">
        <v>508693710</v>
      </c>
      <c r="F269" s="112">
        <v>-527934214.35000002</v>
      </c>
      <c r="G269" s="271"/>
      <c r="H269" s="271">
        <v>-527934214.35000002</v>
      </c>
    </row>
    <row r="270" spans="1:8">
      <c r="A270" s="126" t="s">
        <v>107</v>
      </c>
      <c r="B270" s="115" t="s">
        <v>108</v>
      </c>
      <c r="C270" s="119">
        <v>0</v>
      </c>
      <c r="D270" s="119">
        <v>1893100866</v>
      </c>
      <c r="E270" s="119">
        <v>1893100866</v>
      </c>
      <c r="F270" s="119">
        <v>0</v>
      </c>
      <c r="G270" s="119"/>
      <c r="H270" s="119">
        <v>0</v>
      </c>
    </row>
    <row r="271" spans="1:8">
      <c r="A271" s="261" t="s">
        <v>111</v>
      </c>
      <c r="B271" s="261" t="s">
        <v>112</v>
      </c>
      <c r="C271" s="262">
        <v>34158031847</v>
      </c>
      <c r="D271" s="262">
        <v>428699327</v>
      </c>
      <c r="E271" s="262">
        <v>1464401539</v>
      </c>
      <c r="F271" s="262">
        <v>35193734059</v>
      </c>
      <c r="G271" s="263"/>
      <c r="H271" s="263">
        <v>35193734059</v>
      </c>
    </row>
    <row r="272" spans="1:8" ht="25.5">
      <c r="A272" s="264" t="s">
        <v>115</v>
      </c>
      <c r="B272" s="264" t="s">
        <v>116</v>
      </c>
      <c r="C272" s="265">
        <v>33864890647</v>
      </c>
      <c r="D272" s="265">
        <v>135558127</v>
      </c>
      <c r="E272" s="265">
        <v>1464401539</v>
      </c>
      <c r="F272" s="265">
        <v>35193734059</v>
      </c>
      <c r="G272" s="266"/>
      <c r="H272" s="266">
        <v>35193734059</v>
      </c>
    </row>
    <row r="273" spans="1:8">
      <c r="A273" s="110" t="s">
        <v>526</v>
      </c>
      <c r="B273" s="110" t="s">
        <v>527</v>
      </c>
      <c r="C273" s="112">
        <v>33864890647</v>
      </c>
      <c r="D273" s="112">
        <v>135558127</v>
      </c>
      <c r="E273" s="112">
        <v>1464401539</v>
      </c>
      <c r="F273" s="112">
        <v>35193734059</v>
      </c>
      <c r="G273" s="271"/>
      <c r="H273" s="271">
        <v>35193734059</v>
      </c>
    </row>
    <row r="274" spans="1:8">
      <c r="A274" s="264" t="s">
        <v>119</v>
      </c>
      <c r="B274" s="264" t="s">
        <v>120</v>
      </c>
      <c r="C274" s="265">
        <v>293141200</v>
      </c>
      <c r="D274" s="265">
        <v>293141200</v>
      </c>
      <c r="E274" s="265">
        <v>0</v>
      </c>
      <c r="F274" s="265">
        <v>0</v>
      </c>
      <c r="G274" s="266"/>
      <c r="H274" s="266">
        <v>0</v>
      </c>
    </row>
    <row r="275" spans="1:8">
      <c r="A275" s="110" t="s">
        <v>528</v>
      </c>
      <c r="B275" s="110" t="s">
        <v>529</v>
      </c>
      <c r="C275" s="112">
        <v>293141200</v>
      </c>
      <c r="D275" s="112">
        <v>293141200</v>
      </c>
      <c r="E275" s="112">
        <v>0</v>
      </c>
      <c r="F275" s="112">
        <v>0</v>
      </c>
      <c r="G275" s="271"/>
      <c r="H275" s="271">
        <v>0</v>
      </c>
    </row>
    <row r="276" spans="1:8">
      <c r="A276" s="261" t="s">
        <v>123</v>
      </c>
      <c r="B276" s="261" t="s">
        <v>124</v>
      </c>
      <c r="C276" s="262">
        <v>1279200269.3099999</v>
      </c>
      <c r="D276" s="262">
        <v>0</v>
      </c>
      <c r="E276" s="262">
        <v>0</v>
      </c>
      <c r="F276" s="262">
        <v>1279200269.3099999</v>
      </c>
      <c r="G276" s="263"/>
      <c r="H276" s="263">
        <v>1279200269.3099999</v>
      </c>
    </row>
    <row r="277" spans="1:8">
      <c r="A277" s="264" t="s">
        <v>127</v>
      </c>
      <c r="B277" s="264" t="s">
        <v>128</v>
      </c>
      <c r="C277" s="265">
        <v>1279200269.3099999</v>
      </c>
      <c r="D277" s="265">
        <v>0</v>
      </c>
      <c r="E277" s="265">
        <v>0</v>
      </c>
      <c r="F277" s="265">
        <v>1279200269.3099999</v>
      </c>
      <c r="G277" s="266"/>
      <c r="H277" s="266">
        <v>1279200269.3099999</v>
      </c>
    </row>
    <row r="278" spans="1:8">
      <c r="A278" s="110" t="s">
        <v>530</v>
      </c>
      <c r="B278" s="110" t="s">
        <v>531</v>
      </c>
      <c r="C278" s="112">
        <v>1279200269.3099999</v>
      </c>
      <c r="D278" s="112">
        <v>0</v>
      </c>
      <c r="E278" s="112">
        <v>0</v>
      </c>
      <c r="F278" s="112">
        <v>1279200269.3099999</v>
      </c>
      <c r="G278" s="271"/>
      <c r="H278" s="271">
        <v>1279200269.3099999</v>
      </c>
    </row>
    <row r="279" spans="1:8">
      <c r="A279" s="261" t="s">
        <v>131</v>
      </c>
      <c r="B279" s="261" t="s">
        <v>132</v>
      </c>
      <c r="C279" s="262">
        <v>-35437232116.309998</v>
      </c>
      <c r="D279" s="262">
        <v>1464401539</v>
      </c>
      <c r="E279" s="262">
        <v>428699327</v>
      </c>
      <c r="F279" s="262">
        <v>-36472934328.309998</v>
      </c>
      <c r="G279" s="263"/>
      <c r="H279" s="263">
        <v>-36472934328.309998</v>
      </c>
    </row>
    <row r="280" spans="1:8">
      <c r="A280" s="264" t="s">
        <v>135</v>
      </c>
      <c r="B280" s="264" t="s">
        <v>136</v>
      </c>
      <c r="C280" s="265">
        <v>-34158031847</v>
      </c>
      <c r="D280" s="265">
        <v>1464401539</v>
      </c>
      <c r="E280" s="265">
        <v>428699327</v>
      </c>
      <c r="F280" s="265">
        <v>-35193734059</v>
      </c>
      <c r="G280" s="266"/>
      <c r="H280" s="266">
        <v>-35193734059</v>
      </c>
    </row>
    <row r="281" spans="1:8" ht="25.5">
      <c r="A281" s="110" t="s">
        <v>532</v>
      </c>
      <c r="B281" s="110" t="s">
        <v>533</v>
      </c>
      <c r="C281" s="112">
        <v>-33864890647</v>
      </c>
      <c r="D281" s="112">
        <v>1464401539</v>
      </c>
      <c r="E281" s="112">
        <v>135558127</v>
      </c>
      <c r="F281" s="112">
        <v>-35193734059</v>
      </c>
      <c r="G281" s="271"/>
      <c r="H281" s="271">
        <v>-35193734059</v>
      </c>
    </row>
    <row r="282" spans="1:8">
      <c r="A282" s="110" t="s">
        <v>534</v>
      </c>
      <c r="B282" s="110" t="s">
        <v>535</v>
      </c>
      <c r="C282" s="112">
        <v>-293141200</v>
      </c>
      <c r="D282" s="112">
        <v>0</v>
      </c>
      <c r="E282" s="112">
        <v>293141200</v>
      </c>
      <c r="F282" s="112">
        <v>0</v>
      </c>
      <c r="G282" s="271"/>
      <c r="H282" s="271">
        <v>0</v>
      </c>
    </row>
    <row r="283" spans="1:8">
      <c r="A283" s="264" t="s">
        <v>139</v>
      </c>
      <c r="B283" s="264" t="s">
        <v>140</v>
      </c>
      <c r="C283" s="265">
        <v>-1279200269.3099999</v>
      </c>
      <c r="D283" s="265">
        <v>0</v>
      </c>
      <c r="E283" s="265">
        <v>0</v>
      </c>
      <c r="F283" s="265">
        <v>-1279200269.3099999</v>
      </c>
      <c r="G283" s="266"/>
      <c r="H283" s="266">
        <v>-1279200269.3099999</v>
      </c>
    </row>
    <row r="284" spans="1:8" ht="25.5">
      <c r="A284" s="110" t="s">
        <v>536</v>
      </c>
      <c r="B284" s="110" t="s">
        <v>537</v>
      </c>
      <c r="C284" s="112">
        <v>-1279200269.3099999</v>
      </c>
      <c r="D284" s="112">
        <v>0</v>
      </c>
      <c r="E284" s="112">
        <v>0</v>
      </c>
      <c r="F284" s="112">
        <v>-1279200269.3099999</v>
      </c>
      <c r="G284" s="271"/>
      <c r="H284" s="271">
        <v>-1279200269.3099999</v>
      </c>
    </row>
  </sheetData>
  <autoFilter ref="A6:H284" xr:uid="{00000000-0001-0000-0200-000000000000}"/>
  <printOptions horizontalCentered="1"/>
  <pageMargins left="0.25" right="0.15748031496062992" top="0.28999999999999998" bottom="0.32" header="0.51" footer="0.17"/>
  <pageSetup paperSize="9" scale="75" fitToHeight="6" orientation="portrait" r:id="rId1"/>
  <headerFooter alignWithMargins="0">
    <oddFooter>&amp;CPágina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5888B-C511-409B-9EB7-1B8727517495}">
  <sheetPr>
    <pageSetUpPr fitToPage="1"/>
  </sheetPr>
  <dimension ref="A1:U577"/>
  <sheetViews>
    <sheetView tabSelected="1" zoomScale="85" zoomScaleNormal="85" workbookViewId="0">
      <selection activeCell="I7" sqref="I7"/>
    </sheetView>
  </sheetViews>
  <sheetFormatPr baseColWidth="10" defaultColWidth="11.42578125" defaultRowHeight="12.75"/>
  <cols>
    <col min="1" max="1" width="13.7109375" style="110" bestFit="1" customWidth="1"/>
    <col min="2" max="2" width="49.85546875" style="110" customWidth="1"/>
    <col min="3" max="6" width="19.7109375" style="112" customWidth="1"/>
    <col min="7" max="11" width="19.7109375" style="111" customWidth="1"/>
    <col min="12" max="12" width="19" style="110" customWidth="1"/>
    <col min="13" max="13" width="30.140625" style="110" customWidth="1"/>
    <col min="14" max="14" width="11.42578125" style="110"/>
    <col min="15" max="18" width="26.85546875" style="110" customWidth="1"/>
    <col min="19" max="16384" width="11.42578125" style="110"/>
  </cols>
  <sheetData>
    <row r="1" spans="1:18" s="107" customFormat="1" ht="25.5">
      <c r="A1" s="104" t="s">
        <v>203</v>
      </c>
      <c r="B1" s="104" t="s">
        <v>204</v>
      </c>
      <c r="C1" s="105"/>
      <c r="D1" s="106"/>
      <c r="E1" s="106"/>
      <c r="F1" s="105"/>
      <c r="G1" s="106"/>
      <c r="H1" s="106"/>
      <c r="I1" s="106"/>
      <c r="J1" s="106"/>
      <c r="K1" s="106"/>
    </row>
    <row r="2" spans="1:18" s="107" customFormat="1" ht="25.5">
      <c r="A2" s="104" t="s">
        <v>205</v>
      </c>
      <c r="B2" s="104" t="s">
        <v>206</v>
      </c>
      <c r="C2" s="105"/>
      <c r="D2" s="106"/>
      <c r="E2" s="106"/>
      <c r="F2" s="105"/>
      <c r="G2" s="106"/>
      <c r="H2" s="106"/>
      <c r="I2" s="106"/>
      <c r="J2" s="106"/>
      <c r="K2" s="106"/>
    </row>
    <row r="3" spans="1:18" s="107" customFormat="1" ht="25.5">
      <c r="A3" s="104" t="s">
        <v>207</v>
      </c>
      <c r="B3" s="113" t="s">
        <v>850</v>
      </c>
      <c r="C3" s="105"/>
      <c r="D3" s="106"/>
      <c r="E3" s="106"/>
      <c r="F3" s="105"/>
      <c r="G3" s="106"/>
      <c r="H3" s="106"/>
      <c r="I3" s="106"/>
      <c r="J3" s="106"/>
      <c r="K3" s="106"/>
    </row>
    <row r="4" spans="1:18" s="107" customFormat="1" ht="25.5">
      <c r="A4" s="104" t="s">
        <v>208</v>
      </c>
      <c r="B4" s="114" t="s">
        <v>851</v>
      </c>
      <c r="C4" s="105"/>
      <c r="D4" s="106"/>
      <c r="E4" s="106"/>
      <c r="F4" s="105"/>
      <c r="G4" s="106"/>
      <c r="H4" s="106"/>
      <c r="I4" s="106"/>
      <c r="J4" s="106"/>
      <c r="K4" s="106"/>
    </row>
    <row r="5" spans="1:18" s="107" customFormat="1" ht="13.5" thickBot="1">
      <c r="A5" s="108"/>
      <c r="B5" s="108"/>
      <c r="C5" s="105"/>
      <c r="D5" s="106"/>
      <c r="E5" s="106"/>
      <c r="F5" s="105"/>
      <c r="G5" s="106"/>
      <c r="H5" s="106"/>
      <c r="I5" s="106"/>
      <c r="J5" s="106"/>
      <c r="K5" s="106"/>
    </row>
    <row r="6" spans="1:18" s="109" customFormat="1" ht="15.75" customHeight="1" thickBot="1">
      <c r="A6" s="282" t="s">
        <v>209</v>
      </c>
      <c r="B6" s="283" t="s">
        <v>205</v>
      </c>
      <c r="C6" s="284" t="s">
        <v>210</v>
      </c>
      <c r="D6" s="284" t="s">
        <v>211</v>
      </c>
      <c r="E6" s="284" t="s">
        <v>212</v>
      </c>
      <c r="F6" s="284" t="s">
        <v>213</v>
      </c>
      <c r="G6" s="284" t="s">
        <v>214</v>
      </c>
      <c r="H6" s="284" t="s">
        <v>215</v>
      </c>
      <c r="I6" s="285"/>
      <c r="J6" s="285"/>
      <c r="K6" s="285"/>
    </row>
    <row r="7" spans="1:18" ht="15" customHeight="1">
      <c r="A7" s="234" t="s">
        <v>216</v>
      </c>
      <c r="B7" s="235" t="s">
        <v>217</v>
      </c>
      <c r="C7" s="236">
        <v>24451402717.869999</v>
      </c>
      <c r="D7" s="236">
        <v>14718937165.5</v>
      </c>
      <c r="E7" s="236">
        <v>14891610422.77</v>
      </c>
      <c r="F7" s="236">
        <v>24278729460.599998</v>
      </c>
      <c r="G7" s="236">
        <v>14802780837.74</v>
      </c>
      <c r="H7" s="237">
        <v>9475948622.8600006</v>
      </c>
      <c r="I7" s="286">
        <f>+F7-F129-F280</f>
        <v>-7615186790.5600014</v>
      </c>
      <c r="J7" s="286">
        <f>+F313-F337</f>
        <v>-7615186790.5599995</v>
      </c>
      <c r="K7" s="286">
        <f>+I7-J7</f>
        <v>0</v>
      </c>
      <c r="L7" s="139"/>
      <c r="M7" s="139"/>
      <c r="N7" s="139"/>
      <c r="O7" s="139"/>
      <c r="P7" s="139"/>
      <c r="Q7" s="139"/>
      <c r="R7" s="139"/>
    </row>
    <row r="8" spans="1:18" ht="15" customHeight="1">
      <c r="A8" s="70" t="s">
        <v>15</v>
      </c>
      <c r="B8" s="213" t="s">
        <v>16</v>
      </c>
      <c r="C8" s="238">
        <v>1849292760.5</v>
      </c>
      <c r="D8" s="238">
        <v>3749760729</v>
      </c>
      <c r="E8" s="238">
        <v>3800278528</v>
      </c>
      <c r="F8" s="238">
        <v>1798774961.5</v>
      </c>
      <c r="G8" s="238">
        <v>1798774961.5</v>
      </c>
      <c r="H8" s="239">
        <v>0</v>
      </c>
      <c r="I8" s="287"/>
      <c r="J8" s="287"/>
      <c r="K8" s="287"/>
      <c r="L8" s="139"/>
      <c r="M8" s="139"/>
      <c r="N8" s="139"/>
      <c r="O8" s="139"/>
      <c r="P8" s="139"/>
      <c r="Q8" s="139"/>
      <c r="R8" s="139"/>
    </row>
    <row r="9" spans="1:18">
      <c r="A9" s="214" t="s">
        <v>19</v>
      </c>
      <c r="B9" s="215" t="s">
        <v>20</v>
      </c>
      <c r="C9" s="240">
        <v>12000000</v>
      </c>
      <c r="D9" s="240">
        <v>0</v>
      </c>
      <c r="E9" s="240">
        <v>0</v>
      </c>
      <c r="F9" s="240">
        <v>12000000</v>
      </c>
      <c r="G9" s="240">
        <v>12000000</v>
      </c>
      <c r="H9" s="241">
        <v>0</v>
      </c>
      <c r="I9" s="287"/>
      <c r="J9" s="287"/>
      <c r="K9" s="287"/>
      <c r="L9" s="139"/>
      <c r="M9" s="139"/>
      <c r="N9" s="139"/>
      <c r="O9" s="139"/>
      <c r="P9" s="139"/>
      <c r="Q9" s="139"/>
      <c r="R9" s="139"/>
    </row>
    <row r="10" spans="1:18">
      <c r="A10" s="117" t="s">
        <v>218</v>
      </c>
      <c r="B10" s="216" t="s">
        <v>219</v>
      </c>
      <c r="C10" s="242">
        <v>12000000</v>
      </c>
      <c r="D10" s="242">
        <v>0</v>
      </c>
      <c r="E10" s="242">
        <v>0</v>
      </c>
      <c r="F10" s="242">
        <v>12000000</v>
      </c>
      <c r="G10" s="242">
        <v>12000000</v>
      </c>
      <c r="H10" s="243">
        <v>0</v>
      </c>
      <c r="I10" s="287"/>
      <c r="J10" s="287"/>
      <c r="K10" s="287"/>
      <c r="L10" s="139"/>
      <c r="M10" s="139"/>
      <c r="N10" s="139"/>
      <c r="O10" s="139"/>
      <c r="P10" s="139"/>
      <c r="Q10" s="139"/>
      <c r="R10" s="139"/>
    </row>
    <row r="11" spans="1:18">
      <c r="A11" s="130" t="s">
        <v>576</v>
      </c>
      <c r="B11" s="244" t="s">
        <v>220</v>
      </c>
      <c r="C11" s="245">
        <v>12000000</v>
      </c>
      <c r="D11" s="245">
        <v>0</v>
      </c>
      <c r="E11" s="245">
        <v>0</v>
      </c>
      <c r="F11" s="245">
        <v>12000000</v>
      </c>
      <c r="G11" s="245">
        <v>12000000</v>
      </c>
      <c r="H11" s="246">
        <v>0</v>
      </c>
      <c r="I11" s="287"/>
      <c r="J11" s="287"/>
      <c r="K11" s="287"/>
      <c r="L11" s="139"/>
      <c r="M11" s="139"/>
      <c r="N11" s="139"/>
      <c r="O11" s="139"/>
      <c r="P11" s="139"/>
      <c r="Q11" s="139"/>
      <c r="R11" s="139"/>
    </row>
    <row r="12" spans="1:18">
      <c r="A12" s="214" t="s">
        <v>23</v>
      </c>
      <c r="B12" s="215" t="s">
        <v>24</v>
      </c>
      <c r="C12" s="240">
        <v>1837292760.5</v>
      </c>
      <c r="D12" s="240">
        <v>3749760729</v>
      </c>
      <c r="E12" s="240">
        <v>3800278528</v>
      </c>
      <c r="F12" s="240">
        <v>1786774961.5</v>
      </c>
      <c r="G12" s="240">
        <v>1786774961.5</v>
      </c>
      <c r="H12" s="241">
        <v>0</v>
      </c>
      <c r="I12" s="287"/>
      <c r="J12" s="287"/>
      <c r="K12" s="287"/>
      <c r="L12" s="139"/>
      <c r="M12" s="139"/>
      <c r="N12" s="139"/>
      <c r="O12" s="139"/>
      <c r="P12" s="139"/>
      <c r="Q12" s="139"/>
      <c r="R12" s="139"/>
    </row>
    <row r="13" spans="1:18">
      <c r="A13" s="117" t="s">
        <v>221</v>
      </c>
      <c r="B13" s="216" t="s">
        <v>220</v>
      </c>
      <c r="C13" s="242">
        <v>1837292760.5</v>
      </c>
      <c r="D13" s="242">
        <v>3749760729</v>
      </c>
      <c r="E13" s="242">
        <v>3800278528</v>
      </c>
      <c r="F13" s="242">
        <v>1786774961.5</v>
      </c>
      <c r="G13" s="242">
        <v>1786774961.5</v>
      </c>
      <c r="H13" s="243">
        <v>0</v>
      </c>
      <c r="I13" s="287"/>
      <c r="J13" s="287"/>
      <c r="K13" s="287"/>
      <c r="L13" s="139"/>
      <c r="M13" s="139"/>
      <c r="N13" s="139"/>
      <c r="O13" s="139"/>
      <c r="P13" s="139"/>
      <c r="Q13" s="139"/>
      <c r="R13" s="139"/>
    </row>
    <row r="14" spans="1:18">
      <c r="A14" s="130" t="s">
        <v>577</v>
      </c>
      <c r="B14" s="244" t="s">
        <v>220</v>
      </c>
      <c r="C14" s="245">
        <v>1837292760.5</v>
      </c>
      <c r="D14" s="245">
        <v>3749760729</v>
      </c>
      <c r="E14" s="245">
        <v>3800278528</v>
      </c>
      <c r="F14" s="245">
        <v>1786774961.5</v>
      </c>
      <c r="G14" s="245">
        <v>1786774961.5</v>
      </c>
      <c r="H14" s="246">
        <v>0</v>
      </c>
      <c r="I14" s="287"/>
      <c r="J14" s="287"/>
      <c r="K14" s="287"/>
      <c r="L14" s="139"/>
      <c r="M14" s="139"/>
      <c r="N14" s="139"/>
      <c r="O14" s="139"/>
      <c r="P14" s="139"/>
      <c r="Q14" s="139"/>
      <c r="R14" s="139"/>
    </row>
    <row r="15" spans="1:18">
      <c r="A15" s="70" t="s">
        <v>27</v>
      </c>
      <c r="B15" s="213" t="s">
        <v>222</v>
      </c>
      <c r="C15" s="238">
        <v>8048098812.2399998</v>
      </c>
      <c r="D15" s="238">
        <v>7242942256.5</v>
      </c>
      <c r="E15" s="238">
        <v>8843034674.5</v>
      </c>
      <c r="F15" s="238">
        <v>6448006394.2399998</v>
      </c>
      <c r="G15" s="238">
        <v>4201526299</v>
      </c>
      <c r="H15" s="239">
        <v>2246480095.2399998</v>
      </c>
      <c r="I15" s="287"/>
      <c r="J15" s="287"/>
      <c r="K15" s="287"/>
      <c r="L15" s="139"/>
      <c r="M15" s="139"/>
      <c r="N15" s="139"/>
      <c r="O15" s="139"/>
      <c r="P15" s="139"/>
      <c r="Q15" s="139"/>
      <c r="R15" s="139"/>
    </row>
    <row r="16" spans="1:18">
      <c r="A16" s="214" t="s">
        <v>31</v>
      </c>
      <c r="B16" s="215" t="s">
        <v>32</v>
      </c>
      <c r="C16" s="240">
        <v>8812739684.6700001</v>
      </c>
      <c r="D16" s="240">
        <v>7235986271.5</v>
      </c>
      <c r="E16" s="240">
        <v>8717141391.5</v>
      </c>
      <c r="F16" s="240">
        <v>7331584564.6700001</v>
      </c>
      <c r="G16" s="240">
        <v>4181986816</v>
      </c>
      <c r="H16" s="241">
        <v>3149597748.6700001</v>
      </c>
      <c r="I16" s="287"/>
      <c r="J16" s="287"/>
      <c r="K16" s="287"/>
      <c r="L16" s="139"/>
      <c r="M16" s="139"/>
      <c r="N16" s="139"/>
      <c r="O16" s="139"/>
      <c r="P16" s="139"/>
      <c r="Q16" s="139"/>
      <c r="R16" s="139"/>
    </row>
    <row r="17" spans="1:18">
      <c r="A17" s="117" t="s">
        <v>223</v>
      </c>
      <c r="B17" s="216" t="s">
        <v>224</v>
      </c>
      <c r="C17" s="242">
        <v>8812739684.6700001</v>
      </c>
      <c r="D17" s="242">
        <v>7235986271.5</v>
      </c>
      <c r="E17" s="242">
        <v>8717141391.5</v>
      </c>
      <c r="F17" s="242">
        <v>7331584564.6700001</v>
      </c>
      <c r="G17" s="242">
        <v>4181986816</v>
      </c>
      <c r="H17" s="243">
        <v>3149597748.6700001</v>
      </c>
      <c r="I17" s="287"/>
      <c r="J17" s="287"/>
      <c r="K17" s="287"/>
      <c r="L17" s="139"/>
      <c r="M17" s="139"/>
      <c r="N17" s="139"/>
      <c r="O17" s="139"/>
      <c r="P17" s="139"/>
      <c r="Q17" s="139"/>
      <c r="R17" s="139"/>
    </row>
    <row r="18" spans="1:18">
      <c r="A18" s="130" t="s">
        <v>578</v>
      </c>
      <c r="B18" s="244" t="s">
        <v>224</v>
      </c>
      <c r="C18" s="245">
        <v>8812739684.6700001</v>
      </c>
      <c r="D18" s="245">
        <v>7235986271.5</v>
      </c>
      <c r="E18" s="245">
        <v>8717141391.5</v>
      </c>
      <c r="F18" s="245">
        <v>7331584564.6700001</v>
      </c>
      <c r="G18" s="245">
        <v>4181986816</v>
      </c>
      <c r="H18" s="246">
        <v>3149597748.6700001</v>
      </c>
      <c r="I18" s="287"/>
      <c r="J18" s="287"/>
      <c r="K18" s="287"/>
      <c r="L18" s="139"/>
      <c r="M18" s="139"/>
      <c r="N18" s="139"/>
      <c r="O18" s="139"/>
      <c r="P18" s="139"/>
      <c r="Q18" s="139"/>
      <c r="R18" s="139"/>
    </row>
    <row r="19" spans="1:18">
      <c r="A19" s="214" t="s">
        <v>35</v>
      </c>
      <c r="B19" s="215" t="s">
        <v>36</v>
      </c>
      <c r="C19" s="240">
        <v>71129648.900000006</v>
      </c>
      <c r="D19" s="240">
        <v>6557107</v>
      </c>
      <c r="E19" s="240">
        <v>15156631</v>
      </c>
      <c r="F19" s="240">
        <v>62530124.899999999</v>
      </c>
      <c r="G19" s="240">
        <v>19539483</v>
      </c>
      <c r="H19" s="241">
        <v>42990641.899999999</v>
      </c>
      <c r="I19" s="287"/>
      <c r="J19" s="287"/>
      <c r="K19" s="287"/>
      <c r="L19" s="139"/>
      <c r="M19" s="139"/>
      <c r="N19" s="139"/>
      <c r="O19" s="139"/>
      <c r="P19" s="139"/>
      <c r="Q19" s="139"/>
      <c r="R19" s="139"/>
    </row>
    <row r="20" spans="1:18">
      <c r="A20" s="117" t="s">
        <v>225</v>
      </c>
      <c r="B20" s="216" t="s">
        <v>226</v>
      </c>
      <c r="C20" s="242">
        <v>0</v>
      </c>
      <c r="D20" s="242">
        <v>0</v>
      </c>
      <c r="E20" s="242">
        <v>0</v>
      </c>
      <c r="F20" s="242">
        <v>0</v>
      </c>
      <c r="G20" s="242">
        <v>0</v>
      </c>
      <c r="H20" s="243">
        <v>0</v>
      </c>
      <c r="I20" s="287"/>
      <c r="J20" s="287"/>
      <c r="K20" s="287"/>
      <c r="L20" s="139"/>
      <c r="M20" s="139"/>
      <c r="N20" s="139"/>
      <c r="O20" s="139"/>
      <c r="P20" s="139"/>
      <c r="Q20" s="139"/>
      <c r="R20" s="139"/>
    </row>
    <row r="21" spans="1:18">
      <c r="A21" s="130" t="s">
        <v>579</v>
      </c>
      <c r="B21" s="244" t="s">
        <v>226</v>
      </c>
      <c r="C21" s="245">
        <v>0</v>
      </c>
      <c r="D21" s="245">
        <v>0</v>
      </c>
      <c r="E21" s="245">
        <v>0</v>
      </c>
      <c r="F21" s="245">
        <v>0</v>
      </c>
      <c r="G21" s="245">
        <v>0</v>
      </c>
      <c r="H21" s="246">
        <v>0</v>
      </c>
      <c r="I21" s="287"/>
      <c r="J21" s="287"/>
      <c r="K21" s="287"/>
      <c r="L21" s="139"/>
      <c r="M21" s="139"/>
      <c r="N21" s="139"/>
      <c r="O21" s="139"/>
      <c r="P21" s="139"/>
      <c r="Q21" s="139"/>
      <c r="R21" s="139"/>
    </row>
    <row r="22" spans="1:18">
      <c r="A22" s="117" t="s">
        <v>227</v>
      </c>
      <c r="B22" s="216" t="s">
        <v>228</v>
      </c>
      <c r="C22" s="242">
        <v>71129648.900000006</v>
      </c>
      <c r="D22" s="242">
        <v>6557107</v>
      </c>
      <c r="E22" s="242">
        <v>15156631</v>
      </c>
      <c r="F22" s="242">
        <v>62530124.899999999</v>
      </c>
      <c r="G22" s="288">
        <v>19539483</v>
      </c>
      <c r="H22" s="289">
        <v>42990641.899999999</v>
      </c>
      <c r="I22" s="287"/>
      <c r="J22" s="287"/>
      <c r="K22" s="287"/>
      <c r="L22" s="139"/>
      <c r="M22" s="290"/>
      <c r="N22" s="139"/>
      <c r="O22" s="139"/>
      <c r="P22" s="139"/>
      <c r="Q22" s="139"/>
      <c r="R22" s="139"/>
    </row>
    <row r="23" spans="1:18">
      <c r="A23" s="130" t="s">
        <v>580</v>
      </c>
      <c r="B23" s="244" t="s">
        <v>228</v>
      </c>
      <c r="C23" s="245">
        <v>71129648.900000006</v>
      </c>
      <c r="D23" s="245">
        <v>6557107</v>
      </c>
      <c r="E23" s="245">
        <v>15156631</v>
      </c>
      <c r="F23" s="245">
        <v>62530124.899999999</v>
      </c>
      <c r="G23" s="291">
        <v>19539483</v>
      </c>
      <c r="H23" s="292">
        <v>42990641.899999999</v>
      </c>
      <c r="I23" s="287"/>
      <c r="J23" s="287"/>
      <c r="K23" s="287"/>
      <c r="L23" s="139"/>
      <c r="M23" s="290"/>
      <c r="N23" s="139"/>
      <c r="O23" s="139"/>
      <c r="P23" s="139"/>
      <c r="Q23" s="139"/>
      <c r="R23" s="139"/>
    </row>
    <row r="24" spans="1:18">
      <c r="A24" s="117" t="s">
        <v>229</v>
      </c>
      <c r="B24" s="216" t="s">
        <v>230</v>
      </c>
      <c r="C24" s="242">
        <v>0</v>
      </c>
      <c r="D24" s="242">
        <v>0</v>
      </c>
      <c r="E24" s="242">
        <v>0</v>
      </c>
      <c r="F24" s="242">
        <v>0</v>
      </c>
      <c r="G24" s="242">
        <v>0</v>
      </c>
      <c r="H24" s="243">
        <v>0</v>
      </c>
      <c r="I24" s="287"/>
      <c r="J24" s="287"/>
      <c r="K24" s="287"/>
      <c r="L24" s="139"/>
      <c r="N24" s="139"/>
      <c r="O24" s="139"/>
      <c r="P24" s="139"/>
      <c r="Q24" s="139"/>
      <c r="R24" s="139"/>
    </row>
    <row r="25" spans="1:18">
      <c r="A25" s="130" t="s">
        <v>581</v>
      </c>
      <c r="B25" s="244" t="s">
        <v>230</v>
      </c>
      <c r="C25" s="245">
        <v>0</v>
      </c>
      <c r="D25" s="245">
        <v>0</v>
      </c>
      <c r="E25" s="245">
        <v>0</v>
      </c>
      <c r="F25" s="245">
        <v>0</v>
      </c>
      <c r="G25" s="245">
        <v>0</v>
      </c>
      <c r="H25" s="246">
        <v>0</v>
      </c>
      <c r="I25" s="287"/>
      <c r="J25" s="287"/>
      <c r="K25" s="287"/>
      <c r="L25" s="139"/>
      <c r="N25" s="139"/>
      <c r="O25" s="139"/>
      <c r="P25" s="139"/>
      <c r="Q25" s="139"/>
      <c r="R25" s="139"/>
    </row>
    <row r="26" spans="1:18">
      <c r="A26" s="214" t="s">
        <v>39</v>
      </c>
      <c r="B26" s="215" t="s">
        <v>40</v>
      </c>
      <c r="C26" s="240">
        <v>-835770521.33000004</v>
      </c>
      <c r="D26" s="240">
        <v>398878</v>
      </c>
      <c r="E26" s="240">
        <v>110736652</v>
      </c>
      <c r="F26" s="240">
        <v>-946108295.33000004</v>
      </c>
      <c r="G26" s="240">
        <v>0</v>
      </c>
      <c r="H26" s="241">
        <v>-946108295.33000004</v>
      </c>
      <c r="I26" s="287"/>
      <c r="J26" s="287"/>
      <c r="K26" s="287"/>
      <c r="L26" s="139"/>
      <c r="N26" s="139"/>
      <c r="O26" s="139"/>
      <c r="P26" s="139"/>
      <c r="Q26" s="139"/>
      <c r="R26" s="139"/>
    </row>
    <row r="27" spans="1:18">
      <c r="A27" s="117" t="s">
        <v>231</v>
      </c>
      <c r="B27" s="216" t="s">
        <v>232</v>
      </c>
      <c r="C27" s="242">
        <v>-835770521.33000004</v>
      </c>
      <c r="D27" s="242">
        <v>398878</v>
      </c>
      <c r="E27" s="242">
        <v>110736652</v>
      </c>
      <c r="F27" s="242">
        <v>-946108295.33000004</v>
      </c>
      <c r="G27" s="242">
        <v>0</v>
      </c>
      <c r="H27" s="243">
        <v>-946108295.33000004</v>
      </c>
      <c r="I27" s="287"/>
      <c r="J27" s="287"/>
      <c r="K27" s="287"/>
      <c r="L27" s="139"/>
      <c r="N27" s="139"/>
      <c r="O27" s="139"/>
      <c r="P27" s="139"/>
      <c r="Q27" s="139"/>
      <c r="R27" s="139"/>
    </row>
    <row r="28" spans="1:18">
      <c r="A28" s="130" t="s">
        <v>582</v>
      </c>
      <c r="B28" s="244" t="s">
        <v>232</v>
      </c>
      <c r="C28" s="245">
        <v>-835770521.33000004</v>
      </c>
      <c r="D28" s="245">
        <v>398878</v>
      </c>
      <c r="E28" s="245">
        <v>110736652</v>
      </c>
      <c r="F28" s="245">
        <v>-946108295.33000004</v>
      </c>
      <c r="G28" s="245">
        <v>0</v>
      </c>
      <c r="H28" s="246">
        <v>-946108295.33000004</v>
      </c>
      <c r="I28" s="287"/>
      <c r="J28" s="287"/>
      <c r="K28" s="287"/>
      <c r="L28" s="139"/>
      <c r="N28" s="139"/>
      <c r="O28" s="139"/>
      <c r="P28" s="139"/>
      <c r="Q28" s="139"/>
      <c r="R28" s="139"/>
    </row>
    <row r="29" spans="1:18">
      <c r="A29" s="70" t="s">
        <v>233</v>
      </c>
      <c r="B29" s="213" t="s">
        <v>43</v>
      </c>
      <c r="C29" s="238">
        <v>0</v>
      </c>
      <c r="D29" s="238">
        <v>0</v>
      </c>
      <c r="E29" s="238">
        <v>0</v>
      </c>
      <c r="F29" s="238">
        <v>0</v>
      </c>
      <c r="G29" s="238">
        <v>0</v>
      </c>
      <c r="H29" s="239">
        <v>0</v>
      </c>
      <c r="I29" s="287"/>
      <c r="J29" s="287"/>
      <c r="K29" s="287"/>
      <c r="L29" s="139"/>
      <c r="N29" s="139"/>
      <c r="O29" s="139"/>
      <c r="P29" s="139"/>
      <c r="Q29" s="139"/>
      <c r="R29" s="139"/>
    </row>
    <row r="30" spans="1:18">
      <c r="A30" s="214" t="s">
        <v>46</v>
      </c>
      <c r="B30" s="215" t="s">
        <v>47</v>
      </c>
      <c r="C30" s="240">
        <v>0</v>
      </c>
      <c r="D30" s="240">
        <v>0</v>
      </c>
      <c r="E30" s="240">
        <v>0</v>
      </c>
      <c r="F30" s="240">
        <v>0</v>
      </c>
      <c r="G30" s="240">
        <v>0</v>
      </c>
      <c r="H30" s="241">
        <v>0</v>
      </c>
      <c r="I30" s="287"/>
      <c r="J30" s="287"/>
      <c r="K30" s="287"/>
      <c r="L30" s="139"/>
      <c r="N30" s="139"/>
      <c r="O30" s="139"/>
      <c r="P30" s="139"/>
      <c r="Q30" s="139"/>
      <c r="R30" s="139"/>
    </row>
    <row r="31" spans="1:18">
      <c r="A31" s="117" t="s">
        <v>234</v>
      </c>
      <c r="B31" s="216" t="s">
        <v>235</v>
      </c>
      <c r="C31" s="242">
        <v>0</v>
      </c>
      <c r="D31" s="242">
        <v>0</v>
      </c>
      <c r="E31" s="242">
        <v>0</v>
      </c>
      <c r="F31" s="242">
        <v>0</v>
      </c>
      <c r="G31" s="242">
        <v>0</v>
      </c>
      <c r="H31" s="243">
        <v>0</v>
      </c>
      <c r="I31" s="287"/>
      <c r="J31" s="287"/>
      <c r="K31" s="287"/>
      <c r="L31" s="139"/>
      <c r="N31" s="139"/>
      <c r="O31" s="139"/>
      <c r="P31" s="139"/>
      <c r="Q31" s="139"/>
      <c r="R31" s="139"/>
    </row>
    <row r="32" spans="1:18">
      <c r="A32" s="130" t="s">
        <v>583</v>
      </c>
      <c r="B32" s="244" t="s">
        <v>235</v>
      </c>
      <c r="C32" s="245">
        <v>0</v>
      </c>
      <c r="D32" s="245">
        <v>0</v>
      </c>
      <c r="E32" s="245">
        <v>0</v>
      </c>
      <c r="F32" s="245">
        <v>0</v>
      </c>
      <c r="G32" s="245">
        <v>0</v>
      </c>
      <c r="H32" s="246">
        <v>0</v>
      </c>
      <c r="I32" s="287"/>
      <c r="J32" s="287"/>
      <c r="K32" s="287"/>
      <c r="L32" s="139"/>
      <c r="M32" s="139"/>
      <c r="N32" s="139"/>
      <c r="O32" s="139"/>
      <c r="P32" s="139"/>
      <c r="Q32" s="139"/>
      <c r="R32" s="139"/>
    </row>
    <row r="33" spans="1:18">
      <c r="A33" s="117" t="s">
        <v>236</v>
      </c>
      <c r="B33" s="216" t="s">
        <v>237</v>
      </c>
      <c r="C33" s="242">
        <v>0</v>
      </c>
      <c r="D33" s="242">
        <v>0</v>
      </c>
      <c r="E33" s="242">
        <v>0</v>
      </c>
      <c r="F33" s="242">
        <v>0</v>
      </c>
      <c r="G33" s="242">
        <v>0</v>
      </c>
      <c r="H33" s="243">
        <v>0</v>
      </c>
      <c r="I33" s="287"/>
      <c r="J33" s="287"/>
      <c r="K33" s="287"/>
      <c r="L33" s="139"/>
      <c r="M33" s="139"/>
      <c r="N33" s="139"/>
      <c r="O33" s="139"/>
      <c r="P33" s="139"/>
      <c r="Q33" s="139"/>
      <c r="R33" s="139"/>
    </row>
    <row r="34" spans="1:18">
      <c r="A34" s="130" t="s">
        <v>584</v>
      </c>
      <c r="B34" s="244" t="s">
        <v>237</v>
      </c>
      <c r="C34" s="245">
        <v>0</v>
      </c>
      <c r="D34" s="245">
        <v>0</v>
      </c>
      <c r="E34" s="245">
        <v>0</v>
      </c>
      <c r="F34" s="245">
        <v>0</v>
      </c>
      <c r="G34" s="245">
        <v>0</v>
      </c>
      <c r="H34" s="246">
        <v>0</v>
      </c>
      <c r="I34" s="287"/>
      <c r="J34" s="287"/>
      <c r="K34" s="287"/>
      <c r="L34" s="139"/>
      <c r="M34" s="139"/>
      <c r="N34" s="139"/>
      <c r="O34" s="139"/>
      <c r="P34" s="139"/>
      <c r="Q34" s="139"/>
      <c r="R34" s="139"/>
    </row>
    <row r="35" spans="1:18">
      <c r="A35" s="117" t="s">
        <v>238</v>
      </c>
      <c r="B35" s="216" t="s">
        <v>239</v>
      </c>
      <c r="C35" s="242">
        <v>0</v>
      </c>
      <c r="D35" s="242">
        <v>0</v>
      </c>
      <c r="E35" s="242">
        <v>0</v>
      </c>
      <c r="F35" s="242">
        <v>0</v>
      </c>
      <c r="G35" s="242">
        <v>0</v>
      </c>
      <c r="H35" s="243">
        <v>0</v>
      </c>
      <c r="I35" s="287"/>
      <c r="J35" s="287"/>
      <c r="K35" s="287"/>
      <c r="L35" s="139"/>
      <c r="M35" s="139"/>
      <c r="N35" s="139"/>
      <c r="O35" s="139"/>
      <c r="P35" s="139"/>
      <c r="Q35" s="139"/>
      <c r="R35" s="139"/>
    </row>
    <row r="36" spans="1:18">
      <c r="A36" s="130" t="s">
        <v>585</v>
      </c>
      <c r="B36" s="244" t="s">
        <v>239</v>
      </c>
      <c r="C36" s="245">
        <v>0</v>
      </c>
      <c r="D36" s="245">
        <v>0</v>
      </c>
      <c r="E36" s="245">
        <v>0</v>
      </c>
      <c r="F36" s="245">
        <v>0</v>
      </c>
      <c r="G36" s="245">
        <v>0</v>
      </c>
      <c r="H36" s="246">
        <v>0</v>
      </c>
      <c r="I36" s="287"/>
      <c r="J36" s="287"/>
      <c r="K36" s="287"/>
      <c r="L36" s="139"/>
      <c r="M36" s="139"/>
      <c r="N36" s="139"/>
      <c r="O36" s="139"/>
      <c r="P36" s="139"/>
      <c r="Q36" s="139"/>
      <c r="R36" s="139"/>
    </row>
    <row r="37" spans="1:18">
      <c r="A37" s="70" t="s">
        <v>72</v>
      </c>
      <c r="B37" s="213" t="s">
        <v>73</v>
      </c>
      <c r="C37" s="238">
        <v>7270502386.9300003</v>
      </c>
      <c r="D37" s="238">
        <v>0</v>
      </c>
      <c r="E37" s="238">
        <v>41033859.310000002</v>
      </c>
      <c r="F37" s="238">
        <v>7229468527.6199999</v>
      </c>
      <c r="G37" s="238">
        <v>0</v>
      </c>
      <c r="H37" s="239">
        <v>7229468527.6199999</v>
      </c>
      <c r="I37" s="287"/>
      <c r="J37" s="287"/>
      <c r="K37" s="287"/>
      <c r="L37" s="139"/>
      <c r="M37" s="139"/>
      <c r="N37" s="139"/>
      <c r="O37" s="139"/>
      <c r="P37" s="139"/>
      <c r="Q37" s="139"/>
      <c r="R37" s="139"/>
    </row>
    <row r="38" spans="1:18">
      <c r="A38" s="214" t="s">
        <v>74</v>
      </c>
      <c r="B38" s="215" t="s">
        <v>75</v>
      </c>
      <c r="C38" s="240">
        <v>0</v>
      </c>
      <c r="D38" s="240">
        <v>0</v>
      </c>
      <c r="E38" s="240">
        <v>0</v>
      </c>
      <c r="F38" s="240">
        <v>0</v>
      </c>
      <c r="G38" s="240">
        <v>0</v>
      </c>
      <c r="H38" s="241">
        <v>0</v>
      </c>
      <c r="I38" s="287"/>
      <c r="J38" s="287"/>
      <c r="K38" s="287"/>
      <c r="L38" s="139"/>
      <c r="M38" s="139"/>
      <c r="N38" s="139"/>
      <c r="O38" s="139"/>
      <c r="P38" s="139"/>
      <c r="Q38" s="139"/>
      <c r="R38" s="139"/>
    </row>
    <row r="39" spans="1:18">
      <c r="A39" s="117" t="s">
        <v>240</v>
      </c>
      <c r="B39" s="216" t="s">
        <v>241</v>
      </c>
      <c r="C39" s="242">
        <v>0</v>
      </c>
      <c r="D39" s="242">
        <v>0</v>
      </c>
      <c r="E39" s="242">
        <v>0</v>
      </c>
      <c r="F39" s="242">
        <v>0</v>
      </c>
      <c r="G39" s="242">
        <v>0</v>
      </c>
      <c r="H39" s="243">
        <v>0</v>
      </c>
      <c r="I39" s="287"/>
      <c r="J39" s="287"/>
      <c r="K39" s="287"/>
      <c r="L39" s="139"/>
      <c r="M39" s="139"/>
      <c r="N39" s="139"/>
      <c r="O39" s="139"/>
      <c r="P39" s="139"/>
      <c r="Q39" s="139"/>
      <c r="R39" s="139"/>
    </row>
    <row r="40" spans="1:18">
      <c r="A40" s="130" t="s">
        <v>586</v>
      </c>
      <c r="B40" s="244" t="s">
        <v>241</v>
      </c>
      <c r="C40" s="245">
        <v>0</v>
      </c>
      <c r="D40" s="245">
        <v>0</v>
      </c>
      <c r="E40" s="245">
        <v>0</v>
      </c>
      <c r="F40" s="245">
        <v>0</v>
      </c>
      <c r="G40" s="245">
        <v>0</v>
      </c>
      <c r="H40" s="246">
        <v>0</v>
      </c>
      <c r="I40" s="287"/>
      <c r="J40" s="287"/>
      <c r="K40" s="287"/>
      <c r="L40" s="139"/>
      <c r="M40" s="139"/>
      <c r="N40" s="139"/>
      <c r="O40" s="139"/>
      <c r="P40" s="139"/>
      <c r="Q40" s="139"/>
      <c r="R40" s="139"/>
    </row>
    <row r="41" spans="1:18">
      <c r="A41" s="214" t="s">
        <v>76</v>
      </c>
      <c r="B41" s="215" t="s">
        <v>77</v>
      </c>
      <c r="C41" s="240">
        <v>11992966.310000001</v>
      </c>
      <c r="D41" s="240">
        <v>0</v>
      </c>
      <c r="E41" s="240">
        <v>11992966.310000001</v>
      </c>
      <c r="F41" s="240">
        <v>0</v>
      </c>
      <c r="G41" s="240">
        <v>0</v>
      </c>
      <c r="H41" s="241">
        <v>0</v>
      </c>
      <c r="I41" s="287"/>
      <c r="J41" s="287"/>
      <c r="K41" s="287"/>
      <c r="L41" s="139"/>
      <c r="M41" s="139"/>
      <c r="N41" s="139"/>
      <c r="O41" s="139"/>
      <c r="P41" s="139"/>
      <c r="Q41" s="139"/>
      <c r="R41" s="139"/>
    </row>
    <row r="42" spans="1:18">
      <c r="A42" s="117" t="s">
        <v>242</v>
      </c>
      <c r="B42" s="216" t="s">
        <v>243</v>
      </c>
      <c r="C42" s="242">
        <v>0</v>
      </c>
      <c r="D42" s="242">
        <v>0</v>
      </c>
      <c r="E42" s="242">
        <v>0</v>
      </c>
      <c r="F42" s="242">
        <v>0</v>
      </c>
      <c r="G42" s="242">
        <v>0</v>
      </c>
      <c r="H42" s="243">
        <v>0</v>
      </c>
      <c r="I42" s="287"/>
      <c r="J42" s="287"/>
      <c r="K42" s="287"/>
      <c r="L42" s="139"/>
      <c r="M42" s="139"/>
      <c r="N42" s="139"/>
      <c r="O42" s="139"/>
      <c r="P42" s="139"/>
      <c r="Q42" s="139"/>
      <c r="R42" s="139"/>
    </row>
    <row r="43" spans="1:18">
      <c r="A43" s="130" t="s">
        <v>587</v>
      </c>
      <c r="B43" s="244" t="s">
        <v>244</v>
      </c>
      <c r="C43" s="245">
        <v>0</v>
      </c>
      <c r="D43" s="245">
        <v>0</v>
      </c>
      <c r="E43" s="245">
        <v>0</v>
      </c>
      <c r="F43" s="245">
        <v>0</v>
      </c>
      <c r="G43" s="245">
        <v>0</v>
      </c>
      <c r="H43" s="246">
        <v>0</v>
      </c>
      <c r="I43" s="287"/>
      <c r="J43" s="287"/>
      <c r="K43" s="287"/>
      <c r="L43" s="139"/>
      <c r="M43" s="139"/>
      <c r="N43" s="139"/>
      <c r="O43" s="139"/>
      <c r="P43" s="139"/>
      <c r="Q43" s="139"/>
      <c r="R43" s="139"/>
    </row>
    <row r="44" spans="1:18">
      <c r="A44" s="130" t="s">
        <v>588</v>
      </c>
      <c r="B44" s="244" t="s">
        <v>245</v>
      </c>
      <c r="C44" s="245">
        <v>0</v>
      </c>
      <c r="D44" s="245">
        <v>0</v>
      </c>
      <c r="E44" s="245">
        <v>0</v>
      </c>
      <c r="F44" s="245">
        <v>0</v>
      </c>
      <c r="G44" s="245">
        <v>0</v>
      </c>
      <c r="H44" s="246">
        <v>0</v>
      </c>
      <c r="I44" s="287"/>
      <c r="J44" s="287"/>
      <c r="K44" s="287"/>
      <c r="L44" s="139"/>
      <c r="M44" s="139"/>
      <c r="N44" s="139"/>
      <c r="O44" s="139"/>
      <c r="P44" s="139"/>
      <c r="Q44" s="139"/>
      <c r="R44" s="139"/>
    </row>
    <row r="45" spans="1:18">
      <c r="A45" s="117" t="s">
        <v>246</v>
      </c>
      <c r="B45" s="216" t="s">
        <v>247</v>
      </c>
      <c r="C45" s="242">
        <v>11992966.310000001</v>
      </c>
      <c r="D45" s="242">
        <v>0</v>
      </c>
      <c r="E45" s="242">
        <v>11992966.310000001</v>
      </c>
      <c r="F45" s="242">
        <v>0</v>
      </c>
      <c r="G45" s="242">
        <v>0</v>
      </c>
      <c r="H45" s="243">
        <v>0</v>
      </c>
      <c r="I45" s="287"/>
      <c r="J45" s="287"/>
      <c r="K45" s="287"/>
      <c r="L45" s="139"/>
      <c r="M45" s="139"/>
      <c r="N45" s="139"/>
      <c r="O45" s="139"/>
      <c r="P45" s="139"/>
      <c r="Q45" s="139"/>
      <c r="R45" s="139"/>
    </row>
    <row r="46" spans="1:18">
      <c r="A46" s="130" t="s">
        <v>589</v>
      </c>
      <c r="B46" s="244" t="s">
        <v>248</v>
      </c>
      <c r="C46" s="245">
        <v>10646137</v>
      </c>
      <c r="D46" s="245">
        <v>0</v>
      </c>
      <c r="E46" s="245">
        <v>10646137</v>
      </c>
      <c r="F46" s="245">
        <v>0</v>
      </c>
      <c r="G46" s="245">
        <v>0</v>
      </c>
      <c r="H46" s="246">
        <v>0</v>
      </c>
      <c r="I46" s="287"/>
      <c r="J46" s="287"/>
      <c r="K46" s="287"/>
      <c r="L46" s="139"/>
      <c r="M46" s="139"/>
      <c r="N46" s="139"/>
      <c r="O46" s="139"/>
      <c r="P46" s="139"/>
      <c r="Q46" s="139"/>
      <c r="R46" s="139"/>
    </row>
    <row r="47" spans="1:18">
      <c r="A47" s="130" t="s">
        <v>590</v>
      </c>
      <c r="B47" s="244" t="s">
        <v>249</v>
      </c>
      <c r="C47" s="245">
        <v>1346829.31</v>
      </c>
      <c r="D47" s="245">
        <v>0</v>
      </c>
      <c r="E47" s="245">
        <v>1346829.31</v>
      </c>
      <c r="F47" s="245">
        <v>0</v>
      </c>
      <c r="G47" s="245">
        <v>0</v>
      </c>
      <c r="H47" s="246">
        <v>0</v>
      </c>
      <c r="I47" s="287"/>
      <c r="J47" s="287"/>
      <c r="K47" s="287"/>
      <c r="L47" s="139"/>
      <c r="M47" s="139"/>
      <c r="N47" s="139"/>
      <c r="O47" s="139"/>
      <c r="P47" s="139"/>
      <c r="Q47" s="139"/>
      <c r="R47" s="139"/>
    </row>
    <row r="48" spans="1:18">
      <c r="A48" s="117" t="s">
        <v>250</v>
      </c>
      <c r="B48" s="216" t="s">
        <v>251</v>
      </c>
      <c r="C48" s="242">
        <v>0</v>
      </c>
      <c r="D48" s="242">
        <v>0</v>
      </c>
      <c r="E48" s="242">
        <v>0</v>
      </c>
      <c r="F48" s="242">
        <v>0</v>
      </c>
      <c r="G48" s="242">
        <v>0</v>
      </c>
      <c r="H48" s="243">
        <v>0</v>
      </c>
      <c r="I48" s="287"/>
      <c r="J48" s="287"/>
      <c r="K48" s="287"/>
      <c r="L48" s="139"/>
      <c r="M48" s="139"/>
      <c r="N48" s="139"/>
      <c r="O48" s="139"/>
      <c r="P48" s="139"/>
      <c r="Q48" s="139"/>
      <c r="R48" s="139"/>
    </row>
    <row r="49" spans="1:18">
      <c r="A49" s="130" t="s">
        <v>591</v>
      </c>
      <c r="B49" s="244" t="s">
        <v>251</v>
      </c>
      <c r="C49" s="245">
        <v>0</v>
      </c>
      <c r="D49" s="245">
        <v>0</v>
      </c>
      <c r="E49" s="245">
        <v>0</v>
      </c>
      <c r="F49" s="245">
        <v>0</v>
      </c>
      <c r="G49" s="245">
        <v>0</v>
      </c>
      <c r="H49" s="246">
        <v>0</v>
      </c>
      <c r="I49" s="287"/>
      <c r="J49" s="287"/>
      <c r="K49" s="287"/>
      <c r="L49" s="139"/>
      <c r="M49" s="139"/>
      <c r="N49" s="139"/>
      <c r="O49" s="139"/>
      <c r="P49" s="139"/>
      <c r="Q49" s="139"/>
      <c r="R49" s="139"/>
    </row>
    <row r="50" spans="1:18">
      <c r="A50" s="214" t="s">
        <v>79</v>
      </c>
      <c r="B50" s="215" t="s">
        <v>80</v>
      </c>
      <c r="C50" s="240">
        <v>0</v>
      </c>
      <c r="D50" s="240">
        <v>0</v>
      </c>
      <c r="E50" s="240">
        <v>0</v>
      </c>
      <c r="F50" s="240">
        <v>0</v>
      </c>
      <c r="G50" s="240">
        <v>0</v>
      </c>
      <c r="H50" s="241">
        <v>0</v>
      </c>
      <c r="I50" s="287"/>
      <c r="J50" s="287"/>
      <c r="K50" s="287"/>
      <c r="L50" s="139"/>
      <c r="M50" s="139"/>
      <c r="N50" s="139"/>
      <c r="O50" s="139"/>
      <c r="P50" s="139"/>
      <c r="Q50" s="139"/>
      <c r="R50" s="139"/>
    </row>
    <row r="51" spans="1:18">
      <c r="A51" s="117" t="s">
        <v>252</v>
      </c>
      <c r="B51" s="216" t="s">
        <v>243</v>
      </c>
      <c r="C51" s="242">
        <v>0</v>
      </c>
      <c r="D51" s="242">
        <v>0</v>
      </c>
      <c r="E51" s="242">
        <v>0</v>
      </c>
      <c r="F51" s="242">
        <v>0</v>
      </c>
      <c r="G51" s="242">
        <v>0</v>
      </c>
      <c r="H51" s="243">
        <v>0</v>
      </c>
      <c r="I51" s="287"/>
      <c r="J51" s="287"/>
      <c r="K51" s="287"/>
      <c r="L51" s="139"/>
      <c r="M51" s="139"/>
      <c r="N51" s="139"/>
      <c r="O51" s="139"/>
      <c r="P51" s="139"/>
      <c r="Q51" s="139"/>
      <c r="R51" s="139"/>
    </row>
    <row r="52" spans="1:18">
      <c r="A52" s="130" t="s">
        <v>592</v>
      </c>
      <c r="B52" s="244" t="s">
        <v>244</v>
      </c>
      <c r="C52" s="245">
        <v>0</v>
      </c>
      <c r="D52" s="245">
        <v>0</v>
      </c>
      <c r="E52" s="245">
        <v>0</v>
      </c>
      <c r="F52" s="245">
        <v>0</v>
      </c>
      <c r="G52" s="245">
        <v>0</v>
      </c>
      <c r="H52" s="246">
        <v>0</v>
      </c>
      <c r="I52" s="287"/>
      <c r="J52" s="287"/>
      <c r="K52" s="287"/>
      <c r="L52" s="139"/>
      <c r="M52" s="139"/>
      <c r="N52" s="139"/>
      <c r="O52" s="139"/>
      <c r="P52" s="139"/>
      <c r="Q52" s="139"/>
      <c r="R52" s="139"/>
    </row>
    <row r="53" spans="1:18">
      <c r="A53" s="117" t="s">
        <v>253</v>
      </c>
      <c r="B53" s="216" t="s">
        <v>247</v>
      </c>
      <c r="C53" s="242">
        <v>0</v>
      </c>
      <c r="D53" s="242">
        <v>0</v>
      </c>
      <c r="E53" s="242">
        <v>0</v>
      </c>
      <c r="F53" s="242">
        <v>0</v>
      </c>
      <c r="G53" s="242">
        <v>0</v>
      </c>
      <c r="H53" s="243">
        <v>0</v>
      </c>
      <c r="I53" s="287"/>
      <c r="J53" s="287"/>
      <c r="K53" s="287"/>
      <c r="L53" s="139"/>
      <c r="M53" s="139"/>
      <c r="N53" s="139"/>
      <c r="O53" s="139"/>
      <c r="P53" s="139"/>
      <c r="Q53" s="139"/>
      <c r="R53" s="139"/>
    </row>
    <row r="54" spans="1:18">
      <c r="A54" s="130" t="s">
        <v>593</v>
      </c>
      <c r="B54" s="244" t="s">
        <v>248</v>
      </c>
      <c r="C54" s="245">
        <v>0</v>
      </c>
      <c r="D54" s="245">
        <v>0</v>
      </c>
      <c r="E54" s="245">
        <v>0</v>
      </c>
      <c r="F54" s="245">
        <v>0</v>
      </c>
      <c r="G54" s="245">
        <v>0</v>
      </c>
      <c r="H54" s="246">
        <v>0</v>
      </c>
      <c r="I54" s="287"/>
      <c r="J54" s="287"/>
      <c r="K54" s="287"/>
      <c r="L54" s="139"/>
      <c r="M54" s="139"/>
      <c r="N54" s="139"/>
      <c r="O54" s="139"/>
      <c r="P54" s="139"/>
      <c r="Q54" s="139"/>
      <c r="R54" s="139"/>
    </row>
    <row r="55" spans="1:18">
      <c r="A55" s="130" t="s">
        <v>594</v>
      </c>
      <c r="B55" s="244" t="s">
        <v>249</v>
      </c>
      <c r="C55" s="245">
        <v>0</v>
      </c>
      <c r="D55" s="245">
        <v>0</v>
      </c>
      <c r="E55" s="245">
        <v>0</v>
      </c>
      <c r="F55" s="245">
        <v>0</v>
      </c>
      <c r="G55" s="245">
        <v>0</v>
      </c>
      <c r="H55" s="246">
        <v>0</v>
      </c>
      <c r="I55" s="287"/>
      <c r="J55" s="287"/>
      <c r="K55" s="287"/>
      <c r="L55" s="139"/>
      <c r="M55" s="139"/>
      <c r="N55" s="139"/>
      <c r="O55" s="139"/>
      <c r="P55" s="139"/>
      <c r="Q55" s="139"/>
      <c r="R55" s="139"/>
    </row>
    <row r="56" spans="1:18">
      <c r="A56" s="214" t="s">
        <v>83</v>
      </c>
      <c r="B56" s="215" t="s">
        <v>84</v>
      </c>
      <c r="C56" s="240">
        <v>7347876584.9799995</v>
      </c>
      <c r="D56" s="240">
        <v>0</v>
      </c>
      <c r="E56" s="240">
        <v>0</v>
      </c>
      <c r="F56" s="240">
        <v>7347876584.9799995</v>
      </c>
      <c r="G56" s="240">
        <v>0</v>
      </c>
      <c r="H56" s="241">
        <v>7347876584.9799995</v>
      </c>
      <c r="I56" s="287"/>
      <c r="J56" s="287"/>
      <c r="K56" s="287"/>
      <c r="L56" s="139"/>
      <c r="M56" s="139"/>
      <c r="N56" s="139"/>
      <c r="O56" s="139"/>
      <c r="P56" s="139"/>
      <c r="Q56" s="139"/>
      <c r="R56" s="139"/>
    </row>
    <row r="57" spans="1:18">
      <c r="A57" s="117" t="s">
        <v>254</v>
      </c>
      <c r="B57" s="216" t="s">
        <v>255</v>
      </c>
      <c r="C57" s="242">
        <v>6812876584.9799995</v>
      </c>
      <c r="D57" s="242">
        <v>0</v>
      </c>
      <c r="E57" s="242">
        <v>0</v>
      </c>
      <c r="F57" s="242">
        <v>6812876584.9799995</v>
      </c>
      <c r="G57" s="242">
        <v>0</v>
      </c>
      <c r="H57" s="243">
        <v>6812876584.9799995</v>
      </c>
      <c r="I57" s="287"/>
      <c r="J57" s="287"/>
      <c r="K57" s="287"/>
      <c r="L57" s="139"/>
      <c r="M57" s="139"/>
      <c r="N57" s="139"/>
      <c r="O57" s="139"/>
      <c r="P57" s="139"/>
      <c r="Q57" s="139"/>
      <c r="R57" s="139"/>
    </row>
    <row r="58" spans="1:18">
      <c r="A58" s="130" t="s">
        <v>595</v>
      </c>
      <c r="B58" s="244" t="s">
        <v>255</v>
      </c>
      <c r="C58" s="245">
        <v>6812876584.9799995</v>
      </c>
      <c r="D58" s="245">
        <v>0</v>
      </c>
      <c r="E58" s="245">
        <v>0</v>
      </c>
      <c r="F58" s="245">
        <v>6812876584.9799995</v>
      </c>
      <c r="G58" s="245">
        <v>0</v>
      </c>
      <c r="H58" s="246">
        <v>6812876584.9799995</v>
      </c>
      <c r="I58" s="287"/>
      <c r="J58" s="287"/>
      <c r="K58" s="287"/>
      <c r="L58" s="139"/>
      <c r="M58" s="139"/>
      <c r="N58" s="139"/>
      <c r="O58" s="139"/>
      <c r="P58" s="139"/>
      <c r="Q58" s="139"/>
      <c r="R58" s="139"/>
    </row>
    <row r="59" spans="1:18">
      <c r="A59" s="117" t="s">
        <v>256</v>
      </c>
      <c r="B59" s="216" t="s">
        <v>257</v>
      </c>
      <c r="C59" s="242">
        <v>465000000</v>
      </c>
      <c r="D59" s="242">
        <v>0</v>
      </c>
      <c r="E59" s="242">
        <v>0</v>
      </c>
      <c r="F59" s="242">
        <v>465000000</v>
      </c>
      <c r="G59" s="242">
        <v>0</v>
      </c>
      <c r="H59" s="243">
        <v>465000000</v>
      </c>
      <c r="I59" s="287"/>
      <c r="J59" s="287"/>
      <c r="K59" s="287"/>
      <c r="L59" s="139"/>
      <c r="M59" s="139"/>
      <c r="N59" s="139"/>
      <c r="O59" s="139"/>
      <c r="P59" s="139"/>
      <c r="Q59" s="139"/>
      <c r="R59" s="139"/>
    </row>
    <row r="60" spans="1:18">
      <c r="A60" s="130" t="s">
        <v>596</v>
      </c>
      <c r="B60" s="244" t="s">
        <v>257</v>
      </c>
      <c r="C60" s="245">
        <v>465000000</v>
      </c>
      <c r="D60" s="245">
        <v>0</v>
      </c>
      <c r="E60" s="245">
        <v>0</v>
      </c>
      <c r="F60" s="245">
        <v>465000000</v>
      </c>
      <c r="G60" s="245">
        <v>0</v>
      </c>
      <c r="H60" s="246">
        <v>465000000</v>
      </c>
      <c r="I60" s="287"/>
      <c r="J60" s="287"/>
      <c r="K60" s="287"/>
      <c r="L60" s="139"/>
      <c r="M60" s="139"/>
      <c r="N60" s="139"/>
      <c r="O60" s="139"/>
      <c r="P60" s="139"/>
      <c r="Q60" s="139"/>
      <c r="R60" s="139"/>
    </row>
    <row r="61" spans="1:18">
      <c r="A61" s="117" t="s">
        <v>258</v>
      </c>
      <c r="B61" s="216" t="s">
        <v>259</v>
      </c>
      <c r="C61" s="242">
        <v>70000000</v>
      </c>
      <c r="D61" s="242">
        <v>0</v>
      </c>
      <c r="E61" s="242">
        <v>0</v>
      </c>
      <c r="F61" s="242">
        <v>70000000</v>
      </c>
      <c r="G61" s="242">
        <v>0</v>
      </c>
      <c r="H61" s="243">
        <v>70000000</v>
      </c>
      <c r="I61" s="287"/>
      <c r="J61" s="287"/>
      <c r="K61" s="287"/>
      <c r="L61" s="139"/>
      <c r="M61" s="139"/>
      <c r="N61" s="139"/>
      <c r="O61" s="139"/>
      <c r="P61" s="139"/>
      <c r="Q61" s="139"/>
      <c r="R61" s="139"/>
    </row>
    <row r="62" spans="1:18">
      <c r="A62" s="130" t="s">
        <v>597</v>
      </c>
      <c r="B62" s="244" t="s">
        <v>259</v>
      </c>
      <c r="C62" s="245">
        <v>70000000</v>
      </c>
      <c r="D62" s="245">
        <v>0</v>
      </c>
      <c r="E62" s="245">
        <v>0</v>
      </c>
      <c r="F62" s="245">
        <v>70000000</v>
      </c>
      <c r="G62" s="245">
        <v>0</v>
      </c>
      <c r="H62" s="246">
        <v>70000000</v>
      </c>
      <c r="I62" s="287"/>
      <c r="J62" s="287"/>
      <c r="K62" s="287"/>
      <c r="L62" s="139"/>
      <c r="M62" s="139"/>
      <c r="N62" s="139"/>
      <c r="O62" s="139"/>
      <c r="P62" s="139"/>
      <c r="Q62" s="139"/>
      <c r="R62" s="139"/>
    </row>
    <row r="63" spans="1:18">
      <c r="A63" s="214" t="s">
        <v>87</v>
      </c>
      <c r="B63" s="215" t="s">
        <v>88</v>
      </c>
      <c r="C63" s="240">
        <v>586621815.59000003</v>
      </c>
      <c r="D63" s="240">
        <v>0</v>
      </c>
      <c r="E63" s="240">
        <v>0</v>
      </c>
      <c r="F63" s="240">
        <v>586621815.59000003</v>
      </c>
      <c r="G63" s="240">
        <v>0</v>
      </c>
      <c r="H63" s="241">
        <v>586621815.59000003</v>
      </c>
      <c r="I63" s="287"/>
      <c r="J63" s="287"/>
      <c r="K63" s="287"/>
      <c r="L63" s="139"/>
      <c r="M63" s="139"/>
      <c r="N63" s="139"/>
      <c r="O63" s="139"/>
      <c r="P63" s="139"/>
      <c r="Q63" s="139"/>
      <c r="R63" s="139"/>
    </row>
    <row r="64" spans="1:18">
      <c r="A64" s="117" t="s">
        <v>260</v>
      </c>
      <c r="B64" s="216" t="s">
        <v>244</v>
      </c>
      <c r="C64" s="242">
        <v>420382125.13999999</v>
      </c>
      <c r="D64" s="242">
        <v>0</v>
      </c>
      <c r="E64" s="242">
        <v>0</v>
      </c>
      <c r="F64" s="242">
        <v>420382125.13999999</v>
      </c>
      <c r="G64" s="242">
        <v>0</v>
      </c>
      <c r="H64" s="243">
        <v>420382125.13999999</v>
      </c>
      <c r="I64" s="287"/>
      <c r="J64" s="287"/>
      <c r="K64" s="287"/>
      <c r="L64" s="139"/>
      <c r="M64" s="139"/>
      <c r="N64" s="139"/>
      <c r="O64" s="139"/>
      <c r="P64" s="139"/>
      <c r="Q64" s="139"/>
      <c r="R64" s="139"/>
    </row>
    <row r="65" spans="1:18">
      <c r="A65" s="130" t="s">
        <v>598</v>
      </c>
      <c r="B65" s="244" t="s">
        <v>244</v>
      </c>
      <c r="C65" s="245">
        <v>420382125.13999999</v>
      </c>
      <c r="D65" s="245">
        <v>0</v>
      </c>
      <c r="E65" s="245">
        <v>0</v>
      </c>
      <c r="F65" s="245">
        <v>420382125.13999999</v>
      </c>
      <c r="G65" s="245">
        <v>0</v>
      </c>
      <c r="H65" s="246">
        <v>420382125.13999999</v>
      </c>
      <c r="I65" s="287"/>
      <c r="J65" s="287"/>
      <c r="K65" s="287"/>
      <c r="L65" s="139"/>
      <c r="M65" s="139"/>
      <c r="N65" s="139"/>
      <c r="O65" s="139"/>
      <c r="P65" s="139"/>
      <c r="Q65" s="139"/>
      <c r="R65" s="139"/>
    </row>
    <row r="66" spans="1:18">
      <c r="A66" s="117" t="s">
        <v>261</v>
      </c>
      <c r="B66" s="216" t="s">
        <v>245</v>
      </c>
      <c r="C66" s="242">
        <v>166239690.44999999</v>
      </c>
      <c r="D66" s="242">
        <v>0</v>
      </c>
      <c r="E66" s="242">
        <v>0</v>
      </c>
      <c r="F66" s="242">
        <v>166239690.44999999</v>
      </c>
      <c r="G66" s="242">
        <v>0</v>
      </c>
      <c r="H66" s="243">
        <v>166239690.44999999</v>
      </c>
      <c r="I66" s="287"/>
      <c r="J66" s="287"/>
      <c r="K66" s="287"/>
      <c r="L66" s="139"/>
      <c r="M66" s="139"/>
      <c r="N66" s="139"/>
      <c r="O66" s="139"/>
      <c r="P66" s="139"/>
      <c r="Q66" s="139"/>
      <c r="R66" s="139"/>
    </row>
    <row r="67" spans="1:18">
      <c r="A67" s="130" t="s">
        <v>599</v>
      </c>
      <c r="B67" s="244" t="s">
        <v>245</v>
      </c>
      <c r="C67" s="245">
        <v>166239690.44999999</v>
      </c>
      <c r="D67" s="245">
        <v>0</v>
      </c>
      <c r="E67" s="245">
        <v>0</v>
      </c>
      <c r="F67" s="245">
        <v>166239690.44999999</v>
      </c>
      <c r="G67" s="245">
        <v>0</v>
      </c>
      <c r="H67" s="246">
        <v>166239690.44999999</v>
      </c>
      <c r="I67" s="287"/>
      <c r="J67" s="287"/>
      <c r="K67" s="287"/>
      <c r="L67" s="139"/>
      <c r="M67" s="139"/>
      <c r="N67" s="139"/>
      <c r="O67" s="139"/>
      <c r="P67" s="139"/>
      <c r="Q67" s="139"/>
      <c r="R67" s="139"/>
    </row>
    <row r="68" spans="1:18">
      <c r="A68" s="214" t="s">
        <v>91</v>
      </c>
      <c r="B68" s="215" t="s">
        <v>92</v>
      </c>
      <c r="C68" s="240">
        <v>1554167698.6500001</v>
      </c>
      <c r="D68" s="240">
        <v>0</v>
      </c>
      <c r="E68" s="240">
        <v>0</v>
      </c>
      <c r="F68" s="240">
        <v>1554167698.6500001</v>
      </c>
      <c r="G68" s="240">
        <v>0</v>
      </c>
      <c r="H68" s="241">
        <v>1554167698.6500001</v>
      </c>
      <c r="I68" s="287"/>
      <c r="J68" s="287"/>
      <c r="K68" s="287"/>
      <c r="L68" s="139"/>
      <c r="M68" s="139"/>
      <c r="N68" s="139"/>
      <c r="O68" s="139"/>
      <c r="P68" s="139"/>
      <c r="Q68" s="139"/>
      <c r="R68" s="139"/>
    </row>
    <row r="69" spans="1:18">
      <c r="A69" s="117" t="s">
        <v>262</v>
      </c>
      <c r="B69" s="216" t="s">
        <v>248</v>
      </c>
      <c r="C69" s="242">
        <v>307374259.88</v>
      </c>
      <c r="D69" s="242">
        <v>0</v>
      </c>
      <c r="E69" s="242">
        <v>0</v>
      </c>
      <c r="F69" s="242">
        <v>307374259.88</v>
      </c>
      <c r="G69" s="242">
        <v>0</v>
      </c>
      <c r="H69" s="243">
        <v>307374259.88</v>
      </c>
      <c r="I69" s="287"/>
      <c r="J69" s="287"/>
      <c r="K69" s="287"/>
      <c r="L69" s="139"/>
      <c r="M69" s="139"/>
      <c r="N69" s="139"/>
      <c r="O69" s="139"/>
      <c r="P69" s="139"/>
      <c r="Q69" s="139"/>
      <c r="R69" s="139"/>
    </row>
    <row r="70" spans="1:18">
      <c r="A70" s="130" t="s">
        <v>600</v>
      </c>
      <c r="B70" s="244" t="s">
        <v>248</v>
      </c>
      <c r="C70" s="245">
        <v>307374259.88</v>
      </c>
      <c r="D70" s="245">
        <v>0</v>
      </c>
      <c r="E70" s="245">
        <v>0</v>
      </c>
      <c r="F70" s="245">
        <v>307374259.88</v>
      </c>
      <c r="G70" s="245">
        <v>0</v>
      </c>
      <c r="H70" s="246">
        <v>307374259.88</v>
      </c>
      <c r="I70" s="287"/>
      <c r="J70" s="287"/>
      <c r="K70" s="287"/>
      <c r="L70" s="139"/>
      <c r="M70" s="139"/>
      <c r="N70" s="139"/>
      <c r="O70" s="139"/>
      <c r="P70" s="139"/>
      <c r="Q70" s="139"/>
      <c r="R70" s="139"/>
    </row>
    <row r="71" spans="1:18">
      <c r="A71" s="117" t="s">
        <v>263</v>
      </c>
      <c r="B71" s="216" t="s">
        <v>249</v>
      </c>
      <c r="C71" s="242">
        <v>1246793438.77</v>
      </c>
      <c r="D71" s="242">
        <v>0</v>
      </c>
      <c r="E71" s="242">
        <v>0</v>
      </c>
      <c r="F71" s="242">
        <v>1246793438.77</v>
      </c>
      <c r="G71" s="242">
        <v>0</v>
      </c>
      <c r="H71" s="243">
        <v>1246793438.77</v>
      </c>
      <c r="I71" s="287"/>
      <c r="J71" s="287"/>
      <c r="K71" s="287"/>
      <c r="L71" s="139"/>
      <c r="M71" s="139"/>
      <c r="N71" s="139"/>
      <c r="O71" s="139"/>
      <c r="P71" s="139"/>
      <c r="Q71" s="139"/>
      <c r="R71" s="139"/>
    </row>
    <row r="72" spans="1:18">
      <c r="A72" s="130" t="s">
        <v>601</v>
      </c>
      <c r="B72" s="244" t="s">
        <v>249</v>
      </c>
      <c r="C72" s="245">
        <v>1246793438.77</v>
      </c>
      <c r="D72" s="245">
        <v>0</v>
      </c>
      <c r="E72" s="245">
        <v>0</v>
      </c>
      <c r="F72" s="245">
        <v>1246793438.77</v>
      </c>
      <c r="G72" s="245">
        <v>0</v>
      </c>
      <c r="H72" s="246">
        <v>1246793438.77</v>
      </c>
      <c r="I72" s="287"/>
      <c r="J72" s="287"/>
      <c r="K72" s="287"/>
      <c r="L72" s="139"/>
      <c r="M72" s="139"/>
      <c r="N72" s="139"/>
      <c r="O72" s="139"/>
      <c r="P72" s="139"/>
      <c r="Q72" s="139"/>
      <c r="R72" s="139"/>
    </row>
    <row r="73" spans="1:18">
      <c r="A73" s="214" t="s">
        <v>94</v>
      </c>
      <c r="B73" s="215" t="s">
        <v>95</v>
      </c>
      <c r="C73" s="240">
        <v>242083976</v>
      </c>
      <c r="D73" s="240">
        <v>0</v>
      </c>
      <c r="E73" s="240">
        <v>0</v>
      </c>
      <c r="F73" s="240">
        <v>242083976</v>
      </c>
      <c r="G73" s="240">
        <v>0</v>
      </c>
      <c r="H73" s="241">
        <v>242083976</v>
      </c>
      <c r="I73" s="287"/>
      <c r="J73" s="287"/>
      <c r="K73" s="287"/>
      <c r="L73" s="139"/>
      <c r="M73" s="139"/>
      <c r="N73" s="139"/>
      <c r="O73" s="139"/>
      <c r="P73" s="139"/>
      <c r="Q73" s="139"/>
      <c r="R73" s="139"/>
    </row>
    <row r="74" spans="1:18">
      <c r="A74" s="117" t="s">
        <v>264</v>
      </c>
      <c r="B74" s="216" t="s">
        <v>265</v>
      </c>
      <c r="C74" s="242">
        <v>242083976</v>
      </c>
      <c r="D74" s="242">
        <v>0</v>
      </c>
      <c r="E74" s="242">
        <v>0</v>
      </c>
      <c r="F74" s="242">
        <v>242083976</v>
      </c>
      <c r="G74" s="242">
        <v>0</v>
      </c>
      <c r="H74" s="243">
        <v>242083976</v>
      </c>
      <c r="I74" s="287"/>
      <c r="J74" s="287"/>
      <c r="K74" s="287"/>
      <c r="L74" s="139"/>
      <c r="M74" s="139"/>
      <c r="N74" s="139"/>
      <c r="O74" s="139"/>
      <c r="P74" s="139"/>
      <c r="Q74" s="139"/>
      <c r="R74" s="139"/>
    </row>
    <row r="75" spans="1:18">
      <c r="A75" s="130" t="s">
        <v>602</v>
      </c>
      <c r="B75" s="244" t="s">
        <v>265</v>
      </c>
      <c r="C75" s="245">
        <v>242083976</v>
      </c>
      <c r="D75" s="245">
        <v>0</v>
      </c>
      <c r="E75" s="245">
        <v>0</v>
      </c>
      <c r="F75" s="245">
        <v>242083976</v>
      </c>
      <c r="G75" s="245">
        <v>0</v>
      </c>
      <c r="H75" s="246">
        <v>242083976</v>
      </c>
      <c r="I75" s="287"/>
      <c r="J75" s="287"/>
      <c r="K75" s="287"/>
      <c r="L75" s="139"/>
      <c r="M75" s="139"/>
      <c r="N75" s="139"/>
      <c r="O75" s="139"/>
      <c r="P75" s="139"/>
      <c r="Q75" s="139"/>
      <c r="R75" s="139"/>
    </row>
    <row r="76" spans="1:18" ht="25.5">
      <c r="A76" s="214" t="s">
        <v>98</v>
      </c>
      <c r="B76" s="215" t="s">
        <v>99</v>
      </c>
      <c r="C76" s="240">
        <v>-2118483187.5999999</v>
      </c>
      <c r="D76" s="240">
        <v>0</v>
      </c>
      <c r="E76" s="240">
        <v>29040893</v>
      </c>
      <c r="F76" s="240">
        <v>-2147524080.5999999</v>
      </c>
      <c r="G76" s="240">
        <v>0</v>
      </c>
      <c r="H76" s="241">
        <v>-2147524080.5999999</v>
      </c>
      <c r="I76" s="287"/>
      <c r="J76" s="287"/>
      <c r="K76" s="287"/>
      <c r="L76" s="139"/>
      <c r="M76" s="139"/>
      <c r="N76" s="139"/>
      <c r="O76" s="139"/>
      <c r="P76" s="139"/>
      <c r="Q76" s="139"/>
      <c r="R76" s="139"/>
    </row>
    <row r="77" spans="1:18">
      <c r="A77" s="117" t="s">
        <v>266</v>
      </c>
      <c r="B77" s="216" t="s">
        <v>241</v>
      </c>
      <c r="C77" s="242">
        <v>-485908305.89999998</v>
      </c>
      <c r="D77" s="242">
        <v>0</v>
      </c>
      <c r="E77" s="242">
        <v>7718750</v>
      </c>
      <c r="F77" s="242">
        <v>-493627055.89999998</v>
      </c>
      <c r="G77" s="242">
        <v>0</v>
      </c>
      <c r="H77" s="243">
        <v>-493627055.89999998</v>
      </c>
      <c r="I77" s="287"/>
      <c r="J77" s="287"/>
      <c r="K77" s="287"/>
      <c r="L77" s="139"/>
      <c r="M77" s="139"/>
      <c r="N77" s="139"/>
      <c r="O77" s="139"/>
      <c r="P77" s="139"/>
      <c r="Q77" s="139"/>
      <c r="R77" s="139"/>
    </row>
    <row r="78" spans="1:18">
      <c r="A78" s="130" t="s">
        <v>603</v>
      </c>
      <c r="B78" s="244" t="s">
        <v>604</v>
      </c>
      <c r="C78" s="245">
        <v>0</v>
      </c>
      <c r="D78" s="245">
        <v>0</v>
      </c>
      <c r="E78" s="245">
        <v>0</v>
      </c>
      <c r="F78" s="245">
        <v>0</v>
      </c>
      <c r="G78" s="245">
        <v>0</v>
      </c>
      <c r="H78" s="246">
        <v>0</v>
      </c>
      <c r="I78" s="287"/>
      <c r="J78" s="287"/>
      <c r="K78" s="287"/>
      <c r="L78" s="139"/>
      <c r="M78" s="139"/>
      <c r="N78" s="139"/>
      <c r="O78" s="139"/>
      <c r="P78" s="139"/>
      <c r="Q78" s="139"/>
      <c r="R78" s="139"/>
    </row>
    <row r="79" spans="1:18">
      <c r="A79" s="130" t="s">
        <v>605</v>
      </c>
      <c r="B79" s="244" t="s">
        <v>255</v>
      </c>
      <c r="C79" s="245">
        <v>-446340590.20999998</v>
      </c>
      <c r="D79" s="245">
        <v>0</v>
      </c>
      <c r="E79" s="245">
        <v>7161458</v>
      </c>
      <c r="F79" s="245">
        <v>-453502048.20999998</v>
      </c>
      <c r="G79" s="245">
        <v>0</v>
      </c>
      <c r="H79" s="246">
        <v>-453502048.20999998</v>
      </c>
      <c r="I79" s="287"/>
      <c r="J79" s="287"/>
      <c r="K79" s="287"/>
      <c r="L79" s="139"/>
      <c r="M79" s="139"/>
      <c r="N79" s="139"/>
      <c r="O79" s="139"/>
      <c r="P79" s="139"/>
      <c r="Q79" s="139"/>
      <c r="R79" s="139"/>
    </row>
    <row r="80" spans="1:18">
      <c r="A80" s="130" t="s">
        <v>606</v>
      </c>
      <c r="B80" s="244" t="s">
        <v>257</v>
      </c>
      <c r="C80" s="245">
        <v>-34390625</v>
      </c>
      <c r="D80" s="245">
        <v>0</v>
      </c>
      <c r="E80" s="245">
        <v>484375</v>
      </c>
      <c r="F80" s="245">
        <v>-34875000</v>
      </c>
      <c r="G80" s="245">
        <v>0</v>
      </c>
      <c r="H80" s="246">
        <v>-34875000</v>
      </c>
      <c r="I80" s="287"/>
      <c r="J80" s="287"/>
      <c r="K80" s="287"/>
      <c r="L80" s="139"/>
      <c r="M80" s="139"/>
      <c r="N80" s="139"/>
      <c r="O80" s="139"/>
      <c r="P80" s="139"/>
      <c r="Q80" s="139"/>
      <c r="R80" s="139"/>
    </row>
    <row r="81" spans="1:18">
      <c r="A81" s="130" t="s">
        <v>607</v>
      </c>
      <c r="B81" s="244" t="s">
        <v>259</v>
      </c>
      <c r="C81" s="245">
        <v>-5177090.6900000004</v>
      </c>
      <c r="D81" s="245">
        <v>0</v>
      </c>
      <c r="E81" s="245">
        <v>72917</v>
      </c>
      <c r="F81" s="245">
        <v>-5250007.6900000004</v>
      </c>
      <c r="G81" s="245">
        <v>0</v>
      </c>
      <c r="H81" s="246">
        <v>-5250007.6900000004</v>
      </c>
      <c r="I81" s="287"/>
      <c r="J81" s="287"/>
      <c r="K81" s="287"/>
      <c r="L81" s="139"/>
      <c r="M81" s="139"/>
      <c r="N81" s="139"/>
      <c r="O81" s="139"/>
      <c r="P81" s="139"/>
      <c r="Q81" s="139"/>
      <c r="R81" s="139"/>
    </row>
    <row r="82" spans="1:18">
      <c r="A82" s="117" t="s">
        <v>267</v>
      </c>
      <c r="B82" s="216" t="s">
        <v>243</v>
      </c>
      <c r="C82" s="242">
        <v>-264488758.75</v>
      </c>
      <c r="D82" s="242">
        <v>0</v>
      </c>
      <c r="E82" s="242">
        <v>3871408</v>
      </c>
      <c r="F82" s="242">
        <v>-268360166.75</v>
      </c>
      <c r="G82" s="242">
        <v>0</v>
      </c>
      <c r="H82" s="243">
        <v>-268360166.75</v>
      </c>
      <c r="I82" s="287"/>
      <c r="J82" s="287"/>
      <c r="K82" s="287"/>
      <c r="L82" s="139"/>
      <c r="M82" s="139"/>
      <c r="N82" s="139"/>
      <c r="O82" s="139"/>
      <c r="P82" s="139"/>
      <c r="Q82" s="139"/>
      <c r="R82" s="139"/>
    </row>
    <row r="83" spans="1:18">
      <c r="A83" s="130" t="s">
        <v>608</v>
      </c>
      <c r="B83" s="244" t="s">
        <v>244</v>
      </c>
      <c r="C83" s="245">
        <v>-149584624.15000001</v>
      </c>
      <c r="D83" s="245">
        <v>0</v>
      </c>
      <c r="E83" s="245">
        <v>2583087</v>
      </c>
      <c r="F83" s="245">
        <v>-152167711.15000001</v>
      </c>
      <c r="G83" s="245">
        <v>0</v>
      </c>
      <c r="H83" s="246">
        <v>-152167711.15000001</v>
      </c>
      <c r="I83" s="287"/>
      <c r="J83" s="287"/>
      <c r="K83" s="287"/>
      <c r="L83" s="139"/>
      <c r="M83" s="139"/>
      <c r="N83" s="139"/>
      <c r="O83" s="139"/>
      <c r="P83" s="139"/>
      <c r="Q83" s="139"/>
      <c r="R83" s="139"/>
    </row>
    <row r="84" spans="1:18">
      <c r="A84" s="130" t="s">
        <v>609</v>
      </c>
      <c r="B84" s="244" t="s">
        <v>245</v>
      </c>
      <c r="C84" s="245">
        <v>-114904134.59999999</v>
      </c>
      <c r="D84" s="245">
        <v>0</v>
      </c>
      <c r="E84" s="245">
        <v>1288321</v>
      </c>
      <c r="F84" s="245">
        <v>-116192455.59999999</v>
      </c>
      <c r="G84" s="245">
        <v>0</v>
      </c>
      <c r="H84" s="246">
        <v>-116192455.59999999</v>
      </c>
      <c r="I84" s="287"/>
      <c r="J84" s="287"/>
      <c r="K84" s="287"/>
      <c r="L84" s="139"/>
      <c r="M84" s="139"/>
      <c r="N84" s="139"/>
      <c r="O84" s="139"/>
      <c r="P84" s="139"/>
      <c r="Q84" s="139"/>
      <c r="R84" s="139"/>
    </row>
    <row r="85" spans="1:18">
      <c r="A85" s="117" t="s">
        <v>268</v>
      </c>
      <c r="B85" s="216" t="s">
        <v>247</v>
      </c>
      <c r="C85" s="242">
        <v>-1170384217.8699999</v>
      </c>
      <c r="D85" s="242">
        <v>0</v>
      </c>
      <c r="E85" s="242">
        <v>15433369</v>
      </c>
      <c r="F85" s="242">
        <v>-1185817586.8699999</v>
      </c>
      <c r="G85" s="242">
        <v>0</v>
      </c>
      <c r="H85" s="243">
        <v>-1185817586.8699999</v>
      </c>
      <c r="I85" s="287"/>
      <c r="J85" s="287"/>
      <c r="K85" s="287"/>
      <c r="L85" s="139"/>
      <c r="M85" s="139"/>
      <c r="N85" s="139"/>
      <c r="O85" s="139"/>
      <c r="P85" s="139"/>
      <c r="Q85" s="139"/>
      <c r="R85" s="139"/>
    </row>
    <row r="86" spans="1:18">
      <c r="A86" s="130" t="s">
        <v>610</v>
      </c>
      <c r="B86" s="244" t="s">
        <v>248</v>
      </c>
      <c r="C86" s="245">
        <v>-219557154.40000001</v>
      </c>
      <c r="D86" s="245">
        <v>0</v>
      </c>
      <c r="E86" s="245">
        <v>3530396</v>
      </c>
      <c r="F86" s="245">
        <v>-223087550.40000001</v>
      </c>
      <c r="G86" s="245">
        <v>0</v>
      </c>
      <c r="H86" s="246">
        <v>-223087550.40000001</v>
      </c>
      <c r="I86" s="287"/>
      <c r="J86" s="287"/>
      <c r="K86" s="287"/>
      <c r="L86" s="139"/>
      <c r="M86" s="139"/>
      <c r="N86" s="139"/>
      <c r="O86" s="139"/>
      <c r="P86" s="139"/>
      <c r="Q86" s="139"/>
      <c r="R86" s="139"/>
    </row>
    <row r="87" spans="1:18">
      <c r="A87" s="130" t="s">
        <v>611</v>
      </c>
      <c r="B87" s="244" t="s">
        <v>249</v>
      </c>
      <c r="C87" s="245">
        <v>-950827063.47000003</v>
      </c>
      <c r="D87" s="245">
        <v>0</v>
      </c>
      <c r="E87" s="245">
        <v>11902973</v>
      </c>
      <c r="F87" s="245">
        <v>-962730036.47000003</v>
      </c>
      <c r="G87" s="245">
        <v>0</v>
      </c>
      <c r="H87" s="246">
        <v>-962730036.47000003</v>
      </c>
      <c r="I87" s="287"/>
      <c r="J87" s="287"/>
      <c r="K87" s="287"/>
      <c r="L87" s="139"/>
      <c r="M87" s="139"/>
      <c r="N87" s="139"/>
      <c r="O87" s="139"/>
      <c r="P87" s="139"/>
      <c r="Q87" s="139"/>
      <c r="R87" s="139"/>
    </row>
    <row r="88" spans="1:18">
      <c r="A88" s="117" t="s">
        <v>269</v>
      </c>
      <c r="B88" s="216" t="s">
        <v>270</v>
      </c>
      <c r="C88" s="242">
        <v>-197701905.08000001</v>
      </c>
      <c r="D88" s="242">
        <v>0</v>
      </c>
      <c r="E88" s="242">
        <v>2017366</v>
      </c>
      <c r="F88" s="242">
        <v>-199719271.08000001</v>
      </c>
      <c r="G88" s="242">
        <v>0</v>
      </c>
      <c r="H88" s="243">
        <v>-199719271.08000001</v>
      </c>
      <c r="I88" s="287"/>
      <c r="J88" s="287"/>
      <c r="K88" s="287"/>
      <c r="L88" s="139"/>
      <c r="M88" s="139"/>
      <c r="N88" s="139"/>
      <c r="O88" s="139"/>
      <c r="P88" s="139"/>
      <c r="Q88" s="139"/>
      <c r="R88" s="139"/>
    </row>
    <row r="89" spans="1:18">
      <c r="A89" s="130" t="s">
        <v>612</v>
      </c>
      <c r="B89" s="244" t="s">
        <v>265</v>
      </c>
      <c r="C89" s="245">
        <v>-197701905.08000001</v>
      </c>
      <c r="D89" s="245">
        <v>0</v>
      </c>
      <c r="E89" s="245">
        <v>2017366</v>
      </c>
      <c r="F89" s="245">
        <v>-199719271.08000001</v>
      </c>
      <c r="G89" s="245">
        <v>0</v>
      </c>
      <c r="H89" s="246">
        <v>-199719271.08000001</v>
      </c>
      <c r="I89" s="287"/>
      <c r="J89" s="287"/>
      <c r="K89" s="287"/>
      <c r="L89" s="139"/>
      <c r="M89" s="139"/>
      <c r="N89" s="139"/>
      <c r="O89" s="139"/>
      <c r="P89" s="139"/>
      <c r="Q89" s="139"/>
      <c r="R89" s="139"/>
    </row>
    <row r="90" spans="1:18">
      <c r="A90" s="117" t="s">
        <v>271</v>
      </c>
      <c r="B90" s="216" t="s">
        <v>272</v>
      </c>
      <c r="C90" s="242">
        <v>0</v>
      </c>
      <c r="D90" s="242">
        <v>0</v>
      </c>
      <c r="E90" s="242">
        <v>0</v>
      </c>
      <c r="F90" s="242">
        <v>0</v>
      </c>
      <c r="G90" s="242">
        <v>0</v>
      </c>
      <c r="H90" s="243">
        <v>0</v>
      </c>
      <c r="I90" s="287"/>
      <c r="J90" s="287"/>
      <c r="K90" s="287"/>
      <c r="L90" s="139"/>
      <c r="M90" s="139"/>
      <c r="N90" s="139"/>
      <c r="O90" s="139"/>
      <c r="P90" s="139"/>
      <c r="Q90" s="139"/>
      <c r="R90" s="139"/>
    </row>
    <row r="91" spans="1:18">
      <c r="A91" s="130" t="s">
        <v>613</v>
      </c>
      <c r="B91" s="244" t="s">
        <v>614</v>
      </c>
      <c r="C91" s="245">
        <v>0</v>
      </c>
      <c r="D91" s="245">
        <v>0</v>
      </c>
      <c r="E91" s="245">
        <v>0</v>
      </c>
      <c r="F91" s="245">
        <v>0</v>
      </c>
      <c r="G91" s="245">
        <v>0</v>
      </c>
      <c r="H91" s="246">
        <v>0</v>
      </c>
      <c r="I91" s="287"/>
      <c r="J91" s="287"/>
      <c r="K91" s="287"/>
      <c r="L91" s="139"/>
      <c r="M91" s="139"/>
      <c r="N91" s="139"/>
      <c r="O91" s="139"/>
      <c r="P91" s="139"/>
      <c r="Q91" s="139"/>
      <c r="R91" s="139"/>
    </row>
    <row r="92" spans="1:18" ht="25.5">
      <c r="A92" s="130" t="s">
        <v>615</v>
      </c>
      <c r="B92" s="244" t="s">
        <v>616</v>
      </c>
      <c r="C92" s="245">
        <v>0</v>
      </c>
      <c r="D92" s="245">
        <v>0</v>
      </c>
      <c r="E92" s="245">
        <v>0</v>
      </c>
      <c r="F92" s="245">
        <v>0</v>
      </c>
      <c r="G92" s="245">
        <v>0</v>
      </c>
      <c r="H92" s="246">
        <v>0</v>
      </c>
      <c r="I92" s="287"/>
      <c r="J92" s="287"/>
      <c r="K92" s="287"/>
      <c r="L92" s="139"/>
      <c r="M92" s="139"/>
      <c r="N92" s="139"/>
      <c r="O92" s="139"/>
      <c r="P92" s="139"/>
      <c r="Q92" s="139"/>
      <c r="R92" s="139"/>
    </row>
    <row r="93" spans="1:18" ht="25.5">
      <c r="A93" s="130" t="s">
        <v>617</v>
      </c>
      <c r="B93" s="244" t="s">
        <v>618</v>
      </c>
      <c r="C93" s="245">
        <v>0</v>
      </c>
      <c r="D93" s="245">
        <v>0</v>
      </c>
      <c r="E93" s="245">
        <v>0</v>
      </c>
      <c r="F93" s="245">
        <v>0</v>
      </c>
      <c r="G93" s="245">
        <v>0</v>
      </c>
      <c r="H93" s="246">
        <v>0</v>
      </c>
      <c r="I93" s="287"/>
      <c r="J93" s="287"/>
      <c r="K93" s="287"/>
      <c r="L93" s="139"/>
      <c r="M93" s="139"/>
      <c r="N93" s="139"/>
      <c r="O93" s="139"/>
      <c r="P93" s="139"/>
      <c r="Q93" s="139"/>
      <c r="R93" s="139"/>
    </row>
    <row r="94" spans="1:18" ht="25.5">
      <c r="A94" s="214" t="s">
        <v>100</v>
      </c>
      <c r="B94" s="215" t="s">
        <v>101</v>
      </c>
      <c r="C94" s="240">
        <v>-353757467</v>
      </c>
      <c r="D94" s="240">
        <v>0</v>
      </c>
      <c r="E94" s="240">
        <v>0</v>
      </c>
      <c r="F94" s="240">
        <v>-353757467</v>
      </c>
      <c r="G94" s="240">
        <v>0</v>
      </c>
      <c r="H94" s="241">
        <v>-353757467</v>
      </c>
      <c r="I94" s="287"/>
      <c r="J94" s="287"/>
      <c r="K94" s="287"/>
      <c r="L94" s="139"/>
      <c r="M94" s="139"/>
      <c r="N94" s="139"/>
      <c r="O94" s="139"/>
      <c r="P94" s="139"/>
      <c r="Q94" s="139"/>
      <c r="R94" s="139"/>
    </row>
    <row r="95" spans="1:18">
      <c r="A95" s="117" t="s">
        <v>273</v>
      </c>
      <c r="B95" s="216" t="s">
        <v>241</v>
      </c>
      <c r="C95" s="242">
        <v>-353757467</v>
      </c>
      <c r="D95" s="242">
        <v>0</v>
      </c>
      <c r="E95" s="242">
        <v>0</v>
      </c>
      <c r="F95" s="242">
        <v>-353757467</v>
      </c>
      <c r="G95" s="242">
        <v>0</v>
      </c>
      <c r="H95" s="243">
        <v>-353757467</v>
      </c>
      <c r="I95" s="287"/>
      <c r="J95" s="287"/>
      <c r="K95" s="287"/>
      <c r="L95" s="139"/>
      <c r="M95" s="139"/>
      <c r="N95" s="139"/>
      <c r="O95" s="139"/>
      <c r="P95" s="139"/>
      <c r="Q95" s="139"/>
      <c r="R95" s="139"/>
    </row>
    <row r="96" spans="1:18">
      <c r="A96" s="130" t="s">
        <v>619</v>
      </c>
      <c r="B96" s="244" t="s">
        <v>255</v>
      </c>
      <c r="C96" s="245">
        <v>-343725899</v>
      </c>
      <c r="D96" s="245">
        <v>0</v>
      </c>
      <c r="E96" s="245">
        <v>0</v>
      </c>
      <c r="F96" s="245">
        <v>-343725899</v>
      </c>
      <c r="G96" s="245">
        <v>0</v>
      </c>
      <c r="H96" s="246">
        <v>-343725899</v>
      </c>
      <c r="I96" s="287"/>
      <c r="J96" s="287"/>
      <c r="K96" s="287"/>
      <c r="L96" s="139"/>
      <c r="M96" s="139"/>
      <c r="N96" s="139"/>
      <c r="O96" s="139"/>
      <c r="P96" s="139"/>
      <c r="Q96" s="139"/>
      <c r="R96" s="139"/>
    </row>
    <row r="97" spans="1:21">
      <c r="A97" s="130" t="s">
        <v>620</v>
      </c>
      <c r="B97" s="244" t="s">
        <v>257</v>
      </c>
      <c r="C97" s="245">
        <v>-5965329</v>
      </c>
      <c r="D97" s="245">
        <v>0</v>
      </c>
      <c r="E97" s="245">
        <v>0</v>
      </c>
      <c r="F97" s="245">
        <v>-5965329</v>
      </c>
      <c r="G97" s="245">
        <v>0</v>
      </c>
      <c r="H97" s="246">
        <v>-5965329</v>
      </c>
      <c r="I97" s="287"/>
      <c r="J97" s="287"/>
      <c r="K97" s="287"/>
      <c r="L97" s="139"/>
      <c r="M97" s="139"/>
      <c r="N97" s="139"/>
      <c r="O97" s="139"/>
      <c r="P97" s="139"/>
      <c r="Q97" s="139"/>
      <c r="R97" s="139"/>
    </row>
    <row r="98" spans="1:21">
      <c r="A98" s="130" t="s">
        <v>621</v>
      </c>
      <c r="B98" s="244" t="s">
        <v>259</v>
      </c>
      <c r="C98" s="245">
        <v>-4066239</v>
      </c>
      <c r="D98" s="245">
        <v>0</v>
      </c>
      <c r="E98" s="245">
        <v>0</v>
      </c>
      <c r="F98" s="245">
        <v>-4066239</v>
      </c>
      <c r="G98" s="245">
        <v>0</v>
      </c>
      <c r="H98" s="246">
        <v>-4066239</v>
      </c>
      <c r="I98" s="287"/>
      <c r="J98" s="287"/>
      <c r="K98" s="287"/>
      <c r="L98" s="139"/>
      <c r="M98" s="139"/>
      <c r="N98" s="139"/>
      <c r="O98" s="139"/>
      <c r="P98" s="139"/>
      <c r="Q98" s="139"/>
      <c r="R98" s="139"/>
    </row>
    <row r="99" spans="1:21">
      <c r="A99" s="70" t="s">
        <v>50</v>
      </c>
      <c r="B99" s="213" t="s">
        <v>51</v>
      </c>
      <c r="C99" s="238">
        <v>7283508758.1999998</v>
      </c>
      <c r="D99" s="238">
        <v>3726234180</v>
      </c>
      <c r="E99" s="238">
        <v>2207263360.96</v>
      </c>
      <c r="F99" s="238">
        <v>8802479577.2399998</v>
      </c>
      <c r="G99" s="238">
        <v>8802479577.2399998</v>
      </c>
      <c r="H99" s="239">
        <v>0</v>
      </c>
      <c r="I99" s="287"/>
      <c r="J99" s="287"/>
      <c r="K99" s="287"/>
      <c r="L99" s="139"/>
      <c r="M99" s="139"/>
      <c r="N99" s="139"/>
      <c r="O99" s="139"/>
      <c r="P99" s="139"/>
      <c r="Q99" s="139"/>
      <c r="R99" s="139"/>
    </row>
    <row r="100" spans="1:21">
      <c r="A100" s="214" t="s">
        <v>54</v>
      </c>
      <c r="B100" s="215" t="s">
        <v>55</v>
      </c>
      <c r="C100" s="240">
        <v>94576850.090000004</v>
      </c>
      <c r="D100" s="240">
        <v>0</v>
      </c>
      <c r="E100" s="240">
        <v>42062878.200000003</v>
      </c>
      <c r="F100" s="240">
        <v>52513971.890000001</v>
      </c>
      <c r="G100" s="240">
        <v>52513971.890000001</v>
      </c>
      <c r="H100" s="241">
        <v>0</v>
      </c>
      <c r="I100" s="287"/>
      <c r="J100" s="287"/>
      <c r="K100" s="287"/>
      <c r="L100" s="139"/>
      <c r="M100" s="139"/>
      <c r="N100" s="139"/>
      <c r="O100" s="139"/>
      <c r="P100" s="139"/>
      <c r="Q100" s="139"/>
      <c r="R100" s="139"/>
    </row>
    <row r="101" spans="1:21">
      <c r="A101" s="117" t="s">
        <v>274</v>
      </c>
      <c r="B101" s="216" t="s">
        <v>275</v>
      </c>
      <c r="C101" s="242">
        <v>277581</v>
      </c>
      <c r="D101" s="242">
        <v>0</v>
      </c>
      <c r="E101" s="242">
        <v>277581</v>
      </c>
      <c r="F101" s="242">
        <v>0</v>
      </c>
      <c r="G101" s="242">
        <v>0</v>
      </c>
      <c r="H101" s="243">
        <v>0</v>
      </c>
      <c r="I101" s="287"/>
      <c r="J101" s="287"/>
      <c r="K101" s="287"/>
      <c r="L101" s="139"/>
      <c r="M101" s="139"/>
      <c r="N101" s="139"/>
      <c r="O101" s="139"/>
      <c r="P101" s="139"/>
      <c r="Q101" s="139"/>
      <c r="R101" s="139"/>
    </row>
    <row r="102" spans="1:21">
      <c r="A102" s="130" t="s">
        <v>622</v>
      </c>
      <c r="B102" s="244" t="s">
        <v>275</v>
      </c>
      <c r="C102" s="245">
        <v>277581</v>
      </c>
      <c r="D102" s="245">
        <v>0</v>
      </c>
      <c r="E102" s="245">
        <v>277581</v>
      </c>
      <c r="F102" s="245">
        <v>0</v>
      </c>
      <c r="G102" s="245">
        <v>0</v>
      </c>
      <c r="H102" s="246">
        <v>0</v>
      </c>
      <c r="I102" s="287"/>
      <c r="J102" s="287"/>
      <c r="K102" s="287"/>
      <c r="L102" s="139"/>
      <c r="M102" s="139"/>
      <c r="N102" s="139"/>
      <c r="O102" s="139"/>
      <c r="P102" s="139"/>
      <c r="Q102" s="139"/>
      <c r="R102" s="139"/>
    </row>
    <row r="103" spans="1:21">
      <c r="A103" s="117" t="s">
        <v>276</v>
      </c>
      <c r="B103" s="216" t="s">
        <v>277</v>
      </c>
      <c r="C103" s="242">
        <v>51805128.039999999</v>
      </c>
      <c r="D103" s="242">
        <v>0</v>
      </c>
      <c r="E103" s="242">
        <v>20490729.73</v>
      </c>
      <c r="F103" s="242">
        <v>31314398.309999999</v>
      </c>
      <c r="G103" s="242">
        <v>31314398.309999999</v>
      </c>
      <c r="H103" s="243">
        <v>0</v>
      </c>
      <c r="I103" s="287"/>
      <c r="J103" s="287"/>
      <c r="K103" s="287"/>
      <c r="L103" s="139"/>
      <c r="M103" s="139"/>
      <c r="N103" s="139"/>
      <c r="O103" s="139"/>
      <c r="P103" s="139"/>
      <c r="Q103" s="139"/>
      <c r="R103" s="139"/>
    </row>
    <row r="104" spans="1:21">
      <c r="A104" s="130" t="s">
        <v>623</v>
      </c>
      <c r="B104" s="244" t="s">
        <v>277</v>
      </c>
      <c r="C104" s="245">
        <v>51805128.039999999</v>
      </c>
      <c r="D104" s="245">
        <v>0</v>
      </c>
      <c r="E104" s="245">
        <v>20490729.73</v>
      </c>
      <c r="F104" s="245">
        <v>31314398.309999999</v>
      </c>
      <c r="G104" s="245">
        <v>31314398.309999999</v>
      </c>
      <c r="H104" s="246">
        <v>0</v>
      </c>
      <c r="I104" s="287"/>
      <c r="J104" s="287"/>
      <c r="K104" s="287"/>
      <c r="L104" s="139"/>
      <c r="M104" s="139"/>
      <c r="N104" s="139"/>
      <c r="O104" s="139"/>
      <c r="P104" s="139"/>
      <c r="Q104" s="139"/>
      <c r="R104" s="139"/>
    </row>
    <row r="105" spans="1:21">
      <c r="A105" s="117" t="s">
        <v>278</v>
      </c>
      <c r="B105" s="216" t="s">
        <v>279</v>
      </c>
      <c r="C105" s="242">
        <v>42494141.049999997</v>
      </c>
      <c r="D105" s="242">
        <v>0</v>
      </c>
      <c r="E105" s="242">
        <v>21294567.469999999</v>
      </c>
      <c r="F105" s="242">
        <v>21199573.579999998</v>
      </c>
      <c r="G105" s="242">
        <v>21199573.579999998</v>
      </c>
      <c r="H105" s="243">
        <v>0</v>
      </c>
      <c r="I105" s="287"/>
      <c r="J105" s="287"/>
      <c r="K105" s="287"/>
      <c r="L105" s="139"/>
      <c r="M105" s="139"/>
      <c r="N105" s="139"/>
      <c r="O105" s="139"/>
      <c r="P105" s="139"/>
      <c r="Q105" s="139"/>
      <c r="R105" s="139"/>
    </row>
    <row r="106" spans="1:21">
      <c r="A106" s="130" t="s">
        <v>624</v>
      </c>
      <c r="B106" s="244" t="s">
        <v>279</v>
      </c>
      <c r="C106" s="245">
        <v>42494141.049999997</v>
      </c>
      <c r="D106" s="245">
        <v>0</v>
      </c>
      <c r="E106" s="245">
        <v>21294567.469999999</v>
      </c>
      <c r="F106" s="245">
        <v>21199573.579999998</v>
      </c>
      <c r="G106" s="245">
        <v>21199573.579999998</v>
      </c>
      <c r="H106" s="246">
        <v>0</v>
      </c>
      <c r="I106" s="287"/>
      <c r="J106" s="287"/>
      <c r="K106" s="287"/>
      <c r="L106" s="139"/>
      <c r="M106" s="139"/>
      <c r="N106" s="139"/>
      <c r="O106" s="139"/>
      <c r="P106" s="139"/>
      <c r="Q106" s="139"/>
      <c r="R106" s="139"/>
    </row>
    <row r="107" spans="1:21">
      <c r="A107" s="214" t="s">
        <v>56</v>
      </c>
      <c r="B107" s="215" t="s">
        <v>57</v>
      </c>
      <c r="C107" s="240">
        <v>18649483</v>
      </c>
      <c r="D107" s="240">
        <v>26308905</v>
      </c>
      <c r="E107" s="240">
        <v>35062355</v>
      </c>
      <c r="F107" s="240">
        <v>9896033</v>
      </c>
      <c r="G107" s="240">
        <v>9896033</v>
      </c>
      <c r="H107" s="241">
        <v>0</v>
      </c>
      <c r="I107" s="287"/>
      <c r="J107" s="287"/>
      <c r="K107" s="287"/>
      <c r="L107" s="139"/>
      <c r="M107" s="139"/>
      <c r="N107" s="139"/>
      <c r="O107" s="139"/>
      <c r="P107" s="139"/>
      <c r="Q107" s="139"/>
      <c r="R107" s="139"/>
    </row>
    <row r="108" spans="1:21">
      <c r="A108" s="117" t="s">
        <v>280</v>
      </c>
      <c r="B108" s="216" t="s">
        <v>281</v>
      </c>
      <c r="C108" s="242">
        <v>18649483</v>
      </c>
      <c r="D108" s="242">
        <v>26308905</v>
      </c>
      <c r="E108" s="242">
        <v>35062355</v>
      </c>
      <c r="F108" s="242">
        <v>9896033</v>
      </c>
      <c r="G108" s="242">
        <v>9896033</v>
      </c>
      <c r="H108" s="243">
        <v>0</v>
      </c>
      <c r="I108" s="287"/>
      <c r="J108" s="287"/>
      <c r="K108" s="287"/>
      <c r="L108" s="139"/>
      <c r="M108" s="139"/>
      <c r="N108" s="139"/>
      <c r="O108" s="139"/>
      <c r="P108" s="139"/>
      <c r="Q108" s="139"/>
      <c r="R108" s="139"/>
    </row>
    <row r="109" spans="1:21">
      <c r="A109" s="130" t="s">
        <v>625</v>
      </c>
      <c r="B109" s="244" t="s">
        <v>281</v>
      </c>
      <c r="C109" s="245">
        <v>18649483</v>
      </c>
      <c r="D109" s="245">
        <v>26308905</v>
      </c>
      <c r="E109" s="245">
        <v>35062355</v>
      </c>
      <c r="F109" s="245">
        <v>9896033</v>
      </c>
      <c r="G109" s="245">
        <v>9896033</v>
      </c>
      <c r="H109" s="246">
        <v>0</v>
      </c>
      <c r="I109" s="287"/>
      <c r="J109" s="287"/>
      <c r="K109" s="287"/>
      <c r="L109" s="139"/>
      <c r="M109" s="139"/>
      <c r="N109" s="139"/>
      <c r="O109" s="139"/>
      <c r="P109" s="139"/>
      <c r="Q109" s="139"/>
      <c r="R109" s="139"/>
    </row>
    <row r="110" spans="1:21">
      <c r="A110" s="117" t="s">
        <v>282</v>
      </c>
      <c r="B110" s="216" t="s">
        <v>283</v>
      </c>
      <c r="C110" s="242">
        <v>0</v>
      </c>
      <c r="D110" s="242">
        <v>0</v>
      </c>
      <c r="E110" s="242">
        <v>0</v>
      </c>
      <c r="F110" s="242">
        <v>0</v>
      </c>
      <c r="G110" s="242">
        <v>0</v>
      </c>
      <c r="H110" s="243">
        <v>0</v>
      </c>
      <c r="I110" s="290"/>
      <c r="J110" s="290"/>
      <c r="K110" s="290"/>
      <c r="L110" s="139"/>
      <c r="M110" s="290"/>
      <c r="N110" s="139"/>
      <c r="O110" s="139"/>
      <c r="P110" s="139"/>
      <c r="Q110" s="139"/>
      <c r="R110" s="139"/>
      <c r="S110" s="139"/>
      <c r="T110" s="139"/>
      <c r="U110" s="139"/>
    </row>
    <row r="111" spans="1:21">
      <c r="A111" s="130" t="s">
        <v>626</v>
      </c>
      <c r="B111" s="244" t="s">
        <v>627</v>
      </c>
      <c r="C111" s="245">
        <v>0</v>
      </c>
      <c r="D111" s="245">
        <v>0</v>
      </c>
      <c r="E111" s="245">
        <v>0</v>
      </c>
      <c r="F111" s="245">
        <v>0</v>
      </c>
      <c r="G111" s="245">
        <v>0</v>
      </c>
      <c r="H111" s="246">
        <v>0</v>
      </c>
      <c r="I111" s="110"/>
      <c r="J111" s="110"/>
      <c r="K111" s="110"/>
      <c r="L111" s="139"/>
      <c r="N111" s="139"/>
      <c r="O111" s="139"/>
      <c r="P111" s="139"/>
      <c r="Q111" s="139"/>
      <c r="R111" s="139"/>
    </row>
    <row r="112" spans="1:21">
      <c r="A112" s="214" t="s">
        <v>58</v>
      </c>
      <c r="B112" s="215" t="s">
        <v>59</v>
      </c>
      <c r="C112" s="240">
        <v>6776114042.4700003</v>
      </c>
      <c r="D112" s="240">
        <v>3547837275</v>
      </c>
      <c r="E112" s="240">
        <v>1978050127.76</v>
      </c>
      <c r="F112" s="240">
        <v>8345901189.71</v>
      </c>
      <c r="G112" s="240">
        <v>8345901189.71</v>
      </c>
      <c r="H112" s="241">
        <v>0</v>
      </c>
      <c r="I112" s="287"/>
      <c r="J112" s="287"/>
      <c r="K112" s="287"/>
      <c r="L112" s="139"/>
      <c r="M112" s="139"/>
      <c r="N112" s="139"/>
      <c r="O112" s="139"/>
      <c r="P112" s="139"/>
      <c r="Q112" s="139"/>
      <c r="R112" s="139"/>
    </row>
    <row r="113" spans="1:18">
      <c r="A113" s="117" t="s">
        <v>284</v>
      </c>
      <c r="B113" s="216" t="s">
        <v>285</v>
      </c>
      <c r="C113" s="242">
        <v>6776114042.4700003</v>
      </c>
      <c r="D113" s="242">
        <v>3547837275</v>
      </c>
      <c r="E113" s="242">
        <v>1978050127.76</v>
      </c>
      <c r="F113" s="242">
        <v>8345901189.71</v>
      </c>
      <c r="G113" s="242">
        <v>8345901189.71</v>
      </c>
      <c r="H113" s="243">
        <v>0</v>
      </c>
      <c r="I113" s="287"/>
      <c r="J113" s="287"/>
      <c r="K113" s="287"/>
      <c r="L113" s="139"/>
      <c r="M113" s="139"/>
      <c r="N113" s="139"/>
      <c r="O113" s="139"/>
      <c r="P113" s="139"/>
      <c r="Q113" s="139"/>
      <c r="R113" s="139"/>
    </row>
    <row r="114" spans="1:18">
      <c r="A114" s="130" t="s">
        <v>628</v>
      </c>
      <c r="B114" s="244" t="s">
        <v>285</v>
      </c>
      <c r="C114" s="245">
        <v>236404041</v>
      </c>
      <c r="D114" s="245">
        <v>0</v>
      </c>
      <c r="E114" s="245">
        <v>165505513</v>
      </c>
      <c r="F114" s="245">
        <v>70898528</v>
      </c>
      <c r="G114" s="245">
        <v>70898528</v>
      </c>
      <c r="H114" s="246">
        <v>0</v>
      </c>
      <c r="I114" s="287"/>
      <c r="J114" s="287"/>
      <c r="K114" s="287"/>
      <c r="L114" s="139"/>
      <c r="M114" s="139"/>
      <c r="N114" s="139"/>
      <c r="O114" s="139"/>
      <c r="P114" s="139"/>
      <c r="Q114" s="139"/>
      <c r="R114" s="139"/>
    </row>
    <row r="115" spans="1:18">
      <c r="A115" s="130" t="s">
        <v>629</v>
      </c>
      <c r="B115" s="244" t="s">
        <v>630</v>
      </c>
      <c r="C115" s="245">
        <v>6539710001.4700003</v>
      </c>
      <c r="D115" s="245">
        <v>3547837275</v>
      </c>
      <c r="E115" s="245">
        <v>1812544614.76</v>
      </c>
      <c r="F115" s="245">
        <v>8275002661.71</v>
      </c>
      <c r="G115" s="245">
        <v>8275002661.71</v>
      </c>
      <c r="H115" s="246">
        <v>0</v>
      </c>
      <c r="I115" s="287"/>
      <c r="J115" s="287"/>
      <c r="K115" s="287"/>
      <c r="L115" s="139"/>
      <c r="M115" s="139"/>
      <c r="N115" s="139"/>
      <c r="O115" s="139"/>
      <c r="P115" s="139"/>
      <c r="Q115" s="139"/>
      <c r="R115" s="139"/>
    </row>
    <row r="116" spans="1:18">
      <c r="A116" s="214" t="s">
        <v>286</v>
      </c>
      <c r="B116" s="215" t="s">
        <v>287</v>
      </c>
      <c r="C116" s="240">
        <v>0</v>
      </c>
      <c r="D116" s="240">
        <v>0</v>
      </c>
      <c r="E116" s="240">
        <v>0</v>
      </c>
      <c r="F116" s="240">
        <v>0</v>
      </c>
      <c r="G116" s="240">
        <v>0</v>
      </c>
      <c r="H116" s="241">
        <v>0</v>
      </c>
      <c r="I116" s="287"/>
      <c r="J116" s="287"/>
      <c r="K116" s="287"/>
      <c r="L116" s="139"/>
      <c r="M116" s="139"/>
      <c r="N116" s="139"/>
      <c r="O116" s="139"/>
      <c r="P116" s="139"/>
      <c r="Q116" s="139"/>
      <c r="R116" s="139"/>
    </row>
    <row r="117" spans="1:18">
      <c r="A117" s="117" t="s">
        <v>288</v>
      </c>
      <c r="B117" s="216" t="s">
        <v>289</v>
      </c>
      <c r="C117" s="242">
        <v>0</v>
      </c>
      <c r="D117" s="242">
        <v>0</v>
      </c>
      <c r="E117" s="242">
        <v>0</v>
      </c>
      <c r="F117" s="242">
        <v>0</v>
      </c>
      <c r="G117" s="242">
        <v>0</v>
      </c>
      <c r="H117" s="243">
        <v>0</v>
      </c>
      <c r="I117" s="287"/>
      <c r="J117" s="287"/>
      <c r="K117" s="287"/>
      <c r="L117" s="139"/>
      <c r="M117" s="139"/>
      <c r="N117" s="139"/>
      <c r="O117" s="139"/>
      <c r="P117" s="139"/>
      <c r="Q117" s="139"/>
      <c r="R117" s="139"/>
    </row>
    <row r="118" spans="1:18">
      <c r="A118" s="130" t="s">
        <v>631</v>
      </c>
      <c r="B118" s="244" t="s">
        <v>289</v>
      </c>
      <c r="C118" s="245">
        <v>0</v>
      </c>
      <c r="D118" s="245">
        <v>0</v>
      </c>
      <c r="E118" s="245">
        <v>0</v>
      </c>
      <c r="F118" s="245">
        <v>0</v>
      </c>
      <c r="G118" s="245">
        <v>0</v>
      </c>
      <c r="H118" s="246">
        <v>0</v>
      </c>
      <c r="I118" s="287"/>
      <c r="J118" s="287"/>
      <c r="K118" s="287"/>
      <c r="L118" s="139"/>
      <c r="M118" s="139"/>
      <c r="N118" s="139"/>
      <c r="O118" s="139"/>
      <c r="P118" s="139"/>
      <c r="Q118" s="139"/>
      <c r="R118" s="139"/>
    </row>
    <row r="119" spans="1:18">
      <c r="A119" s="214" t="s">
        <v>60</v>
      </c>
      <c r="B119" s="215" t="s">
        <v>61</v>
      </c>
      <c r="C119" s="240">
        <v>394168382.63999999</v>
      </c>
      <c r="D119" s="240">
        <v>152088000</v>
      </c>
      <c r="E119" s="240">
        <v>152088000</v>
      </c>
      <c r="F119" s="240">
        <v>394168382.63999999</v>
      </c>
      <c r="G119" s="240">
        <v>394168382.63999999</v>
      </c>
      <c r="H119" s="241">
        <v>0</v>
      </c>
      <c r="I119" s="287"/>
      <c r="J119" s="287"/>
      <c r="K119" s="287"/>
      <c r="L119" s="139"/>
      <c r="M119" s="139"/>
      <c r="N119" s="139"/>
      <c r="O119" s="139"/>
      <c r="P119" s="139"/>
      <c r="Q119" s="139"/>
      <c r="R119" s="139"/>
    </row>
    <row r="120" spans="1:18">
      <c r="A120" s="117" t="s">
        <v>290</v>
      </c>
      <c r="B120" s="216" t="s">
        <v>291</v>
      </c>
      <c r="C120" s="242">
        <v>394168382.63999999</v>
      </c>
      <c r="D120" s="242">
        <v>152088000</v>
      </c>
      <c r="E120" s="242">
        <v>152088000</v>
      </c>
      <c r="F120" s="242">
        <v>394168382.63999999</v>
      </c>
      <c r="G120" s="242">
        <v>394168382.63999999</v>
      </c>
      <c r="H120" s="243">
        <v>0</v>
      </c>
      <c r="I120" s="287"/>
      <c r="J120" s="287"/>
      <c r="K120" s="287"/>
      <c r="L120" s="139"/>
      <c r="M120" s="139"/>
      <c r="N120" s="139"/>
      <c r="O120" s="139"/>
      <c r="P120" s="139"/>
      <c r="Q120" s="139"/>
      <c r="R120" s="139"/>
    </row>
    <row r="121" spans="1:18">
      <c r="A121" s="130" t="s">
        <v>632</v>
      </c>
      <c r="B121" s="244" t="s">
        <v>291</v>
      </c>
      <c r="C121" s="245">
        <v>394168382.63999999</v>
      </c>
      <c r="D121" s="245">
        <v>152088000</v>
      </c>
      <c r="E121" s="245">
        <v>152088000</v>
      </c>
      <c r="F121" s="245">
        <v>394168382.63999999</v>
      </c>
      <c r="G121" s="245">
        <v>394168382.63999999</v>
      </c>
      <c r="H121" s="246">
        <v>0</v>
      </c>
      <c r="I121" s="287"/>
      <c r="J121" s="287"/>
      <c r="K121" s="287"/>
      <c r="L121" s="139"/>
      <c r="M121" s="139"/>
      <c r="N121" s="139"/>
      <c r="O121" s="139"/>
      <c r="P121" s="139"/>
      <c r="Q121" s="139"/>
      <c r="R121" s="139"/>
    </row>
    <row r="122" spans="1:18">
      <c r="A122" s="117" t="s">
        <v>292</v>
      </c>
      <c r="B122" s="216" t="s">
        <v>293</v>
      </c>
      <c r="C122" s="242">
        <v>0</v>
      </c>
      <c r="D122" s="242">
        <v>0</v>
      </c>
      <c r="E122" s="242">
        <v>0</v>
      </c>
      <c r="F122" s="242">
        <v>0</v>
      </c>
      <c r="G122" s="242">
        <v>0</v>
      </c>
      <c r="H122" s="243">
        <v>0</v>
      </c>
      <c r="I122" s="287"/>
      <c r="J122" s="287"/>
      <c r="K122" s="287"/>
      <c r="L122" s="139"/>
      <c r="M122" s="139"/>
      <c r="N122" s="139"/>
      <c r="O122" s="139"/>
      <c r="P122" s="139"/>
      <c r="Q122" s="139"/>
      <c r="R122" s="139"/>
    </row>
    <row r="123" spans="1:18">
      <c r="A123" s="130" t="s">
        <v>633</v>
      </c>
      <c r="B123" s="244" t="s">
        <v>293</v>
      </c>
      <c r="C123" s="245">
        <v>0</v>
      </c>
      <c r="D123" s="245">
        <v>0</v>
      </c>
      <c r="E123" s="245">
        <v>0</v>
      </c>
      <c r="F123" s="245">
        <v>0</v>
      </c>
      <c r="G123" s="245">
        <v>0</v>
      </c>
      <c r="H123" s="246">
        <v>0</v>
      </c>
      <c r="I123" s="287"/>
      <c r="J123" s="287"/>
      <c r="K123" s="287"/>
      <c r="L123" s="139"/>
      <c r="M123" s="139"/>
      <c r="N123" s="139"/>
      <c r="O123" s="139"/>
      <c r="P123" s="139"/>
      <c r="Q123" s="139"/>
      <c r="R123" s="139"/>
    </row>
    <row r="124" spans="1:18">
      <c r="A124" s="214" t="s">
        <v>64</v>
      </c>
      <c r="B124" s="215" t="s">
        <v>65</v>
      </c>
      <c r="C124" s="240">
        <v>0</v>
      </c>
      <c r="D124" s="240">
        <v>0</v>
      </c>
      <c r="E124" s="240">
        <v>0</v>
      </c>
      <c r="F124" s="240">
        <v>0</v>
      </c>
      <c r="G124" s="240">
        <v>0</v>
      </c>
      <c r="H124" s="241">
        <v>0</v>
      </c>
      <c r="I124" s="287"/>
      <c r="J124" s="287"/>
      <c r="K124" s="287"/>
      <c r="L124" s="139"/>
      <c r="M124" s="139"/>
      <c r="N124" s="139"/>
      <c r="O124" s="139"/>
      <c r="P124" s="139"/>
      <c r="Q124" s="139"/>
      <c r="R124" s="139"/>
    </row>
    <row r="125" spans="1:18">
      <c r="A125" s="117" t="s">
        <v>294</v>
      </c>
      <c r="B125" s="216" t="s">
        <v>291</v>
      </c>
      <c r="C125" s="242">
        <v>0</v>
      </c>
      <c r="D125" s="242">
        <v>0</v>
      </c>
      <c r="E125" s="242">
        <v>0</v>
      </c>
      <c r="F125" s="242">
        <v>0</v>
      </c>
      <c r="G125" s="242">
        <v>0</v>
      </c>
      <c r="H125" s="243">
        <v>0</v>
      </c>
      <c r="I125" s="287"/>
      <c r="J125" s="287"/>
      <c r="K125" s="287"/>
      <c r="L125" s="139"/>
      <c r="M125" s="139"/>
      <c r="N125" s="139"/>
      <c r="O125" s="139"/>
      <c r="P125" s="139"/>
      <c r="Q125" s="139"/>
      <c r="R125" s="139"/>
    </row>
    <row r="126" spans="1:18">
      <c r="A126" s="130" t="s">
        <v>634</v>
      </c>
      <c r="B126" s="244" t="s">
        <v>291</v>
      </c>
      <c r="C126" s="245">
        <v>0</v>
      </c>
      <c r="D126" s="245">
        <v>0</v>
      </c>
      <c r="E126" s="245">
        <v>0</v>
      </c>
      <c r="F126" s="245">
        <v>0</v>
      </c>
      <c r="G126" s="245">
        <v>0</v>
      </c>
      <c r="H126" s="246">
        <v>0</v>
      </c>
      <c r="I126" s="287"/>
      <c r="J126" s="287"/>
      <c r="K126" s="287"/>
      <c r="L126" s="139"/>
      <c r="M126" s="139"/>
      <c r="N126" s="139"/>
      <c r="O126" s="139"/>
      <c r="P126" s="139"/>
      <c r="Q126" s="139"/>
      <c r="R126" s="139"/>
    </row>
    <row r="127" spans="1:18">
      <c r="A127" s="117" t="s">
        <v>295</v>
      </c>
      <c r="B127" s="216" t="s">
        <v>293</v>
      </c>
      <c r="C127" s="242">
        <v>0</v>
      </c>
      <c r="D127" s="242">
        <v>0</v>
      </c>
      <c r="E127" s="242">
        <v>0</v>
      </c>
      <c r="F127" s="242">
        <v>0</v>
      </c>
      <c r="G127" s="242">
        <v>0</v>
      </c>
      <c r="H127" s="243">
        <v>0</v>
      </c>
      <c r="I127" s="287"/>
      <c r="J127" s="287"/>
      <c r="K127" s="287"/>
      <c r="L127" s="139"/>
      <c r="M127" s="139"/>
      <c r="N127" s="139"/>
      <c r="O127" s="139"/>
      <c r="P127" s="139"/>
      <c r="Q127" s="139"/>
      <c r="R127" s="139"/>
    </row>
    <row r="128" spans="1:18">
      <c r="A128" s="130" t="s">
        <v>635</v>
      </c>
      <c r="B128" s="244" t="s">
        <v>293</v>
      </c>
      <c r="C128" s="245">
        <v>0</v>
      </c>
      <c r="D128" s="245">
        <v>0</v>
      </c>
      <c r="E128" s="245">
        <v>0</v>
      </c>
      <c r="F128" s="245">
        <v>0</v>
      </c>
      <c r="G128" s="245">
        <v>0</v>
      </c>
      <c r="H128" s="246">
        <v>0</v>
      </c>
      <c r="I128" s="287"/>
      <c r="J128" s="287"/>
      <c r="K128" s="287"/>
      <c r="L128" s="139"/>
      <c r="M128" s="139"/>
      <c r="N128" s="139"/>
      <c r="O128" s="139"/>
      <c r="P128" s="139"/>
      <c r="Q128" s="139"/>
      <c r="R128" s="139"/>
    </row>
    <row r="129" spans="1:18">
      <c r="A129" s="247" t="s">
        <v>296</v>
      </c>
      <c r="B129" s="248" t="s">
        <v>12</v>
      </c>
      <c r="C129" s="249">
        <v>18897452141.240002</v>
      </c>
      <c r="D129" s="249">
        <v>7849098667.2600002</v>
      </c>
      <c r="E129" s="249">
        <v>5771738426.6700001</v>
      </c>
      <c r="F129" s="249">
        <v>16820091900.65</v>
      </c>
      <c r="G129" s="249">
        <v>5865549155.5900002</v>
      </c>
      <c r="H129" s="250">
        <v>10954542745.059999</v>
      </c>
      <c r="I129" s="287"/>
      <c r="J129" s="287"/>
      <c r="K129" s="287"/>
      <c r="L129" s="139"/>
      <c r="M129" s="139"/>
      <c r="N129" s="139"/>
      <c r="O129" s="139"/>
      <c r="P129" s="139"/>
      <c r="Q129" s="139"/>
      <c r="R129" s="139"/>
    </row>
    <row r="130" spans="1:18">
      <c r="A130" s="70" t="s">
        <v>17</v>
      </c>
      <c r="B130" s="213" t="s">
        <v>18</v>
      </c>
      <c r="C130" s="238">
        <v>340916302.43000001</v>
      </c>
      <c r="D130" s="238">
        <v>5029970537.7600002</v>
      </c>
      <c r="E130" s="238">
        <v>5018279129.3900003</v>
      </c>
      <c r="F130" s="238">
        <v>329224894.06</v>
      </c>
      <c r="G130" s="238">
        <v>119656360</v>
      </c>
      <c r="H130" s="239">
        <v>209568534.06</v>
      </c>
      <c r="I130" s="287"/>
      <c r="J130" s="287"/>
      <c r="K130" s="287"/>
      <c r="L130" s="139"/>
      <c r="M130" s="139"/>
      <c r="N130" s="139"/>
      <c r="O130" s="139"/>
      <c r="P130" s="139"/>
      <c r="Q130" s="139"/>
      <c r="R130" s="139"/>
    </row>
    <row r="131" spans="1:18">
      <c r="A131" s="214" t="s">
        <v>21</v>
      </c>
      <c r="B131" s="215" t="s">
        <v>22</v>
      </c>
      <c r="C131" s="240">
        <v>0</v>
      </c>
      <c r="D131" s="240">
        <v>816536935.57000005</v>
      </c>
      <c r="E131" s="240">
        <v>816536935.57000005</v>
      </c>
      <c r="F131" s="240">
        <v>0</v>
      </c>
      <c r="G131" s="240">
        <v>0</v>
      </c>
      <c r="H131" s="241">
        <v>0</v>
      </c>
      <c r="I131" s="287"/>
      <c r="J131" s="287"/>
      <c r="K131" s="287"/>
      <c r="L131" s="139"/>
      <c r="M131" s="139"/>
      <c r="N131" s="139"/>
      <c r="O131" s="139"/>
      <c r="P131" s="139"/>
      <c r="Q131" s="139"/>
      <c r="R131" s="139"/>
    </row>
    <row r="132" spans="1:18">
      <c r="A132" s="117" t="s">
        <v>297</v>
      </c>
      <c r="B132" s="216" t="s">
        <v>279</v>
      </c>
      <c r="C132" s="242">
        <v>0</v>
      </c>
      <c r="D132" s="242">
        <v>3545783.07</v>
      </c>
      <c r="E132" s="242">
        <v>3545783.07</v>
      </c>
      <c r="F132" s="242">
        <v>0</v>
      </c>
      <c r="G132" s="242">
        <v>0</v>
      </c>
      <c r="H132" s="243">
        <v>0</v>
      </c>
      <c r="I132" s="287"/>
      <c r="J132" s="287"/>
      <c r="K132" s="287"/>
      <c r="L132" s="139"/>
      <c r="M132" s="139"/>
      <c r="N132" s="139"/>
      <c r="O132" s="139"/>
      <c r="P132" s="139"/>
      <c r="Q132" s="139"/>
      <c r="R132" s="139"/>
    </row>
    <row r="133" spans="1:18">
      <c r="A133" s="130" t="s">
        <v>636</v>
      </c>
      <c r="B133" s="244" t="s">
        <v>279</v>
      </c>
      <c r="C133" s="245">
        <v>0</v>
      </c>
      <c r="D133" s="245">
        <v>3545783.07</v>
      </c>
      <c r="E133" s="245">
        <v>3545783.07</v>
      </c>
      <c r="F133" s="245">
        <v>0</v>
      </c>
      <c r="G133" s="245">
        <v>0</v>
      </c>
      <c r="H133" s="246">
        <v>0</v>
      </c>
      <c r="I133" s="287"/>
      <c r="J133" s="287"/>
      <c r="K133" s="287"/>
      <c r="L133" s="139"/>
      <c r="M133" s="139"/>
      <c r="N133" s="139"/>
      <c r="O133" s="139"/>
      <c r="P133" s="139"/>
      <c r="Q133" s="139"/>
      <c r="R133" s="139"/>
    </row>
    <row r="134" spans="1:18">
      <c r="A134" s="117" t="s">
        <v>298</v>
      </c>
      <c r="B134" s="216" t="s">
        <v>299</v>
      </c>
      <c r="C134" s="242">
        <v>0</v>
      </c>
      <c r="D134" s="242">
        <v>812991152.5</v>
      </c>
      <c r="E134" s="242">
        <v>812991152.5</v>
      </c>
      <c r="F134" s="242">
        <v>0</v>
      </c>
      <c r="G134" s="242">
        <v>0</v>
      </c>
      <c r="H134" s="243">
        <v>0</v>
      </c>
      <c r="I134" s="287"/>
      <c r="J134" s="287"/>
      <c r="K134" s="287"/>
      <c r="L134" s="139"/>
      <c r="M134" s="139"/>
      <c r="N134" s="139"/>
      <c r="O134" s="139"/>
      <c r="P134" s="139"/>
      <c r="Q134" s="139"/>
      <c r="R134" s="139"/>
    </row>
    <row r="135" spans="1:18">
      <c r="A135" s="130" t="s">
        <v>637</v>
      </c>
      <c r="B135" s="244" t="s">
        <v>638</v>
      </c>
      <c r="C135" s="245">
        <v>0</v>
      </c>
      <c r="D135" s="245">
        <v>812991152.5</v>
      </c>
      <c r="E135" s="245">
        <v>812991152.5</v>
      </c>
      <c r="F135" s="245">
        <v>0</v>
      </c>
      <c r="G135" s="245">
        <v>0</v>
      </c>
      <c r="H135" s="246">
        <v>0</v>
      </c>
      <c r="I135" s="287"/>
      <c r="J135" s="287"/>
      <c r="K135" s="287"/>
      <c r="L135" s="139"/>
      <c r="M135" s="139"/>
      <c r="N135" s="139"/>
      <c r="O135" s="139"/>
      <c r="P135" s="139"/>
      <c r="Q135" s="139"/>
      <c r="R135" s="139"/>
    </row>
    <row r="136" spans="1:18">
      <c r="A136" s="214" t="s">
        <v>25</v>
      </c>
      <c r="B136" s="215" t="s">
        <v>26</v>
      </c>
      <c r="C136" s="240">
        <v>36516027</v>
      </c>
      <c r="D136" s="240">
        <v>3913799220</v>
      </c>
      <c r="E136" s="240">
        <v>3900139633</v>
      </c>
      <c r="F136" s="240">
        <v>22856440</v>
      </c>
      <c r="G136" s="240">
        <v>20017961</v>
      </c>
      <c r="H136" s="241">
        <v>2838479</v>
      </c>
      <c r="I136" s="287"/>
      <c r="J136" s="287"/>
      <c r="K136" s="287"/>
      <c r="L136" s="139"/>
      <c r="M136" s="139"/>
      <c r="N136" s="139"/>
      <c r="O136" s="139"/>
      <c r="P136" s="139"/>
      <c r="Q136" s="139"/>
      <c r="R136" s="139"/>
    </row>
    <row r="137" spans="1:18">
      <c r="A137" s="117" t="s">
        <v>300</v>
      </c>
      <c r="B137" s="216" t="s">
        <v>301</v>
      </c>
      <c r="C137" s="242">
        <v>0</v>
      </c>
      <c r="D137" s="242">
        <v>0</v>
      </c>
      <c r="E137" s="242">
        <v>0</v>
      </c>
      <c r="F137" s="242">
        <v>0</v>
      </c>
      <c r="G137" s="242">
        <v>0</v>
      </c>
      <c r="H137" s="243">
        <v>0</v>
      </c>
      <c r="I137" s="287"/>
      <c r="J137" s="287"/>
      <c r="K137" s="287"/>
      <c r="L137" s="139"/>
      <c r="M137" s="139"/>
      <c r="N137" s="139"/>
      <c r="O137" s="139"/>
      <c r="P137" s="139"/>
      <c r="Q137" s="139"/>
      <c r="R137" s="139"/>
    </row>
    <row r="138" spans="1:18">
      <c r="A138" s="130" t="s">
        <v>639</v>
      </c>
      <c r="B138" s="244" t="s">
        <v>640</v>
      </c>
      <c r="C138" s="245">
        <v>0</v>
      </c>
      <c r="D138" s="245">
        <v>0</v>
      </c>
      <c r="E138" s="245">
        <v>0</v>
      </c>
      <c r="F138" s="245">
        <v>0</v>
      </c>
      <c r="G138" s="245">
        <v>0</v>
      </c>
      <c r="H138" s="246">
        <v>0</v>
      </c>
      <c r="I138" s="287"/>
      <c r="J138" s="287"/>
      <c r="K138" s="287"/>
      <c r="L138" s="139"/>
      <c r="M138" s="139"/>
      <c r="N138" s="139"/>
      <c r="O138" s="139"/>
      <c r="P138" s="139"/>
      <c r="Q138" s="139"/>
      <c r="R138" s="139"/>
    </row>
    <row r="139" spans="1:18">
      <c r="A139" s="117" t="s">
        <v>302</v>
      </c>
      <c r="B139" s="216" t="s">
        <v>303</v>
      </c>
      <c r="C139" s="242">
        <v>36516027</v>
      </c>
      <c r="D139" s="242">
        <v>3913799220</v>
      </c>
      <c r="E139" s="242">
        <v>3900139633</v>
      </c>
      <c r="F139" s="242">
        <v>22856440</v>
      </c>
      <c r="G139" s="242">
        <v>20017961</v>
      </c>
      <c r="H139" s="243">
        <v>2838479</v>
      </c>
      <c r="I139" s="287"/>
      <c r="J139" s="287"/>
      <c r="K139" s="287"/>
      <c r="L139" s="139"/>
      <c r="M139" s="139"/>
      <c r="N139" s="139"/>
      <c r="O139" s="139"/>
      <c r="P139" s="139"/>
      <c r="Q139" s="139"/>
      <c r="R139" s="139"/>
    </row>
    <row r="140" spans="1:18">
      <c r="A140" s="130" t="s">
        <v>641</v>
      </c>
      <c r="B140" s="244" t="s">
        <v>303</v>
      </c>
      <c r="C140" s="245">
        <v>36516027</v>
      </c>
      <c r="D140" s="245">
        <v>3913799220</v>
      </c>
      <c r="E140" s="245">
        <v>3900139633</v>
      </c>
      <c r="F140" s="245">
        <v>22856440</v>
      </c>
      <c r="G140" s="245">
        <v>20017961</v>
      </c>
      <c r="H140" s="246">
        <v>2838479</v>
      </c>
      <c r="I140" s="287"/>
      <c r="J140" s="287"/>
      <c r="K140" s="287"/>
      <c r="L140" s="139"/>
      <c r="M140" s="139"/>
      <c r="N140" s="139"/>
      <c r="O140" s="139"/>
      <c r="P140" s="139"/>
      <c r="Q140" s="139"/>
      <c r="R140" s="139"/>
    </row>
    <row r="141" spans="1:18">
      <c r="A141" s="117" t="s">
        <v>304</v>
      </c>
      <c r="B141" s="216" t="s">
        <v>305</v>
      </c>
      <c r="C141" s="242">
        <v>0</v>
      </c>
      <c r="D141" s="242">
        <v>0</v>
      </c>
      <c r="E141" s="242">
        <v>0</v>
      </c>
      <c r="F141" s="242">
        <v>0</v>
      </c>
      <c r="G141" s="242">
        <v>0</v>
      </c>
      <c r="H141" s="243">
        <v>0</v>
      </c>
      <c r="I141" s="287"/>
      <c r="J141" s="287"/>
      <c r="K141" s="287"/>
      <c r="L141" s="139"/>
      <c r="M141" s="139"/>
      <c r="N141" s="139"/>
      <c r="O141" s="139"/>
      <c r="P141" s="139"/>
      <c r="Q141" s="139"/>
      <c r="R141" s="139"/>
    </row>
    <row r="142" spans="1:18" ht="25.5">
      <c r="A142" s="130" t="s">
        <v>642</v>
      </c>
      <c r="B142" s="244" t="s">
        <v>643</v>
      </c>
      <c r="C142" s="245">
        <v>0</v>
      </c>
      <c r="D142" s="245">
        <v>0</v>
      </c>
      <c r="E142" s="245">
        <v>0</v>
      </c>
      <c r="F142" s="245">
        <v>0</v>
      </c>
      <c r="G142" s="245">
        <v>0</v>
      </c>
      <c r="H142" s="246">
        <v>0</v>
      </c>
      <c r="I142" s="287"/>
      <c r="J142" s="287"/>
      <c r="K142" s="287"/>
      <c r="L142" s="139"/>
      <c r="M142" s="139"/>
      <c r="N142" s="139"/>
      <c r="O142" s="139"/>
      <c r="P142" s="139"/>
      <c r="Q142" s="139"/>
      <c r="R142" s="139"/>
    </row>
    <row r="143" spans="1:18">
      <c r="A143" s="117" t="s">
        <v>306</v>
      </c>
      <c r="B143" s="216" t="s">
        <v>307</v>
      </c>
      <c r="C143" s="242">
        <v>0</v>
      </c>
      <c r="D143" s="242">
        <v>0</v>
      </c>
      <c r="E143" s="242">
        <v>0</v>
      </c>
      <c r="F143" s="242">
        <v>0</v>
      </c>
      <c r="G143" s="242">
        <v>0</v>
      </c>
      <c r="H143" s="243">
        <v>0</v>
      </c>
      <c r="I143" s="287"/>
      <c r="J143" s="287"/>
      <c r="K143" s="287"/>
      <c r="L143" s="139"/>
      <c r="M143" s="139"/>
      <c r="N143" s="139"/>
      <c r="O143" s="139"/>
      <c r="P143" s="139"/>
      <c r="Q143" s="139"/>
      <c r="R143" s="139"/>
    </row>
    <row r="144" spans="1:18">
      <c r="A144" s="130" t="s">
        <v>644</v>
      </c>
      <c r="B144" s="244" t="s">
        <v>307</v>
      </c>
      <c r="C144" s="245">
        <v>0</v>
      </c>
      <c r="D144" s="245">
        <v>0</v>
      </c>
      <c r="E144" s="245">
        <v>0</v>
      </c>
      <c r="F144" s="245">
        <v>0</v>
      </c>
      <c r="G144" s="245">
        <v>0</v>
      </c>
      <c r="H144" s="246">
        <v>0</v>
      </c>
      <c r="I144" s="287"/>
      <c r="J144" s="287"/>
      <c r="K144" s="287"/>
      <c r="L144" s="139"/>
      <c r="M144" s="139"/>
      <c r="N144" s="139"/>
      <c r="O144" s="139"/>
      <c r="P144" s="139"/>
      <c r="Q144" s="139"/>
      <c r="R144" s="139"/>
    </row>
    <row r="145" spans="1:18">
      <c r="A145" s="214" t="s">
        <v>29</v>
      </c>
      <c r="B145" s="215" t="s">
        <v>30</v>
      </c>
      <c r="C145" s="240">
        <v>173179</v>
      </c>
      <c r="D145" s="240">
        <v>131271899</v>
      </c>
      <c r="E145" s="240">
        <v>131271899</v>
      </c>
      <c r="F145" s="240">
        <v>173179</v>
      </c>
      <c r="G145" s="240">
        <v>173179</v>
      </c>
      <c r="H145" s="241">
        <v>0</v>
      </c>
      <c r="I145" s="287"/>
      <c r="J145" s="287"/>
      <c r="K145" s="287"/>
      <c r="L145" s="139"/>
      <c r="M145" s="139"/>
      <c r="N145" s="139"/>
      <c r="O145" s="139"/>
      <c r="P145" s="139"/>
      <c r="Q145" s="139"/>
      <c r="R145" s="139"/>
    </row>
    <row r="146" spans="1:18">
      <c r="A146" s="117" t="s">
        <v>308</v>
      </c>
      <c r="B146" s="216" t="s">
        <v>309</v>
      </c>
      <c r="C146" s="242">
        <v>0</v>
      </c>
      <c r="D146" s="242">
        <v>47648400</v>
      </c>
      <c r="E146" s="242">
        <v>47648400</v>
      </c>
      <c r="F146" s="242">
        <v>0</v>
      </c>
      <c r="G146" s="242">
        <v>0</v>
      </c>
      <c r="H146" s="243">
        <v>0</v>
      </c>
      <c r="I146" s="287"/>
      <c r="J146" s="287"/>
      <c r="K146" s="287"/>
      <c r="L146" s="139"/>
      <c r="M146" s="139"/>
      <c r="N146" s="139"/>
      <c r="O146" s="139"/>
      <c r="P146" s="139"/>
      <c r="Q146" s="139"/>
      <c r="R146" s="139"/>
    </row>
    <row r="147" spans="1:18">
      <c r="A147" s="130" t="s">
        <v>645</v>
      </c>
      <c r="B147" s="244" t="s">
        <v>309</v>
      </c>
      <c r="C147" s="245">
        <v>0</v>
      </c>
      <c r="D147" s="245">
        <v>47648400</v>
      </c>
      <c r="E147" s="245">
        <v>47648400</v>
      </c>
      <c r="F147" s="245">
        <v>0</v>
      </c>
      <c r="G147" s="245">
        <v>0</v>
      </c>
      <c r="H147" s="246">
        <v>0</v>
      </c>
      <c r="I147" s="287"/>
      <c r="J147" s="287"/>
      <c r="K147" s="287"/>
      <c r="L147" s="139"/>
      <c r="M147" s="139"/>
      <c r="N147" s="139"/>
      <c r="O147" s="139"/>
      <c r="P147" s="139"/>
      <c r="Q147" s="139"/>
      <c r="R147" s="139"/>
    </row>
    <row r="148" spans="1:18">
      <c r="A148" s="117" t="s">
        <v>310</v>
      </c>
      <c r="B148" s="216" t="s">
        <v>311</v>
      </c>
      <c r="C148" s="242">
        <v>0</v>
      </c>
      <c r="D148" s="242">
        <v>22167400</v>
      </c>
      <c r="E148" s="242">
        <v>22167400</v>
      </c>
      <c r="F148" s="242">
        <v>0</v>
      </c>
      <c r="G148" s="242">
        <v>0</v>
      </c>
      <c r="H148" s="243">
        <v>0</v>
      </c>
      <c r="I148" s="287"/>
      <c r="J148" s="287"/>
      <c r="K148" s="287"/>
      <c r="L148" s="139"/>
      <c r="M148" s="139"/>
      <c r="N148" s="139"/>
      <c r="O148" s="139"/>
      <c r="P148" s="139"/>
      <c r="Q148" s="139"/>
      <c r="R148" s="139"/>
    </row>
    <row r="149" spans="1:18">
      <c r="A149" s="130" t="s">
        <v>646</v>
      </c>
      <c r="B149" s="244" t="s">
        <v>311</v>
      </c>
      <c r="C149" s="245">
        <v>0</v>
      </c>
      <c r="D149" s="245">
        <v>22167400</v>
      </c>
      <c r="E149" s="245">
        <v>22167400</v>
      </c>
      <c r="F149" s="245">
        <v>0</v>
      </c>
      <c r="G149" s="245">
        <v>0</v>
      </c>
      <c r="H149" s="246">
        <v>0</v>
      </c>
      <c r="I149" s="287"/>
      <c r="J149" s="287"/>
      <c r="K149" s="287"/>
      <c r="L149" s="139"/>
      <c r="M149" s="139"/>
      <c r="N149" s="139"/>
      <c r="O149" s="139"/>
      <c r="P149" s="139"/>
      <c r="Q149" s="139"/>
      <c r="R149" s="139"/>
    </row>
    <row r="150" spans="1:18">
      <c r="A150" s="117" t="s">
        <v>312</v>
      </c>
      <c r="B150" s="216" t="s">
        <v>313</v>
      </c>
      <c r="C150" s="242">
        <v>0</v>
      </c>
      <c r="D150" s="242">
        <v>5504609</v>
      </c>
      <c r="E150" s="242">
        <v>5504609</v>
      </c>
      <c r="F150" s="242">
        <v>0</v>
      </c>
      <c r="G150" s="242">
        <v>0</v>
      </c>
      <c r="H150" s="243">
        <v>0</v>
      </c>
      <c r="I150" s="287"/>
      <c r="J150" s="287"/>
      <c r="K150" s="287"/>
      <c r="L150" s="139"/>
      <c r="M150" s="139"/>
      <c r="N150" s="139"/>
      <c r="O150" s="139"/>
      <c r="P150" s="139"/>
      <c r="Q150" s="139"/>
      <c r="R150" s="139"/>
    </row>
    <row r="151" spans="1:18">
      <c r="A151" s="130" t="s">
        <v>647</v>
      </c>
      <c r="B151" s="244" t="s">
        <v>313</v>
      </c>
      <c r="C151" s="245">
        <v>0</v>
      </c>
      <c r="D151" s="245">
        <v>5504609</v>
      </c>
      <c r="E151" s="245">
        <v>5504609</v>
      </c>
      <c r="F151" s="245">
        <v>0</v>
      </c>
      <c r="G151" s="245">
        <v>0</v>
      </c>
      <c r="H151" s="246">
        <v>0</v>
      </c>
      <c r="I151" s="287"/>
      <c r="J151" s="287"/>
      <c r="K151" s="287"/>
      <c r="L151" s="139"/>
      <c r="M151" s="139"/>
      <c r="N151" s="139"/>
      <c r="O151" s="139"/>
      <c r="P151" s="139"/>
      <c r="Q151" s="139"/>
      <c r="R151" s="139"/>
    </row>
    <row r="152" spans="1:18">
      <c r="A152" s="117" t="s">
        <v>314</v>
      </c>
      <c r="B152" s="216" t="s">
        <v>315</v>
      </c>
      <c r="C152" s="242">
        <v>173179</v>
      </c>
      <c r="D152" s="242">
        <v>25225170</v>
      </c>
      <c r="E152" s="242">
        <v>25225170</v>
      </c>
      <c r="F152" s="242">
        <v>173179</v>
      </c>
      <c r="G152" s="242">
        <v>173179</v>
      </c>
      <c r="H152" s="243">
        <v>0</v>
      </c>
      <c r="I152" s="287"/>
      <c r="J152" s="287"/>
      <c r="K152" s="287"/>
      <c r="L152" s="139"/>
      <c r="M152" s="139"/>
      <c r="N152" s="139"/>
      <c r="O152" s="139"/>
      <c r="P152" s="139"/>
      <c r="Q152" s="139"/>
      <c r="R152" s="139"/>
    </row>
    <row r="153" spans="1:18">
      <c r="A153" s="130" t="s">
        <v>648</v>
      </c>
      <c r="B153" s="244" t="s">
        <v>315</v>
      </c>
      <c r="C153" s="245">
        <v>173179</v>
      </c>
      <c r="D153" s="245">
        <v>25225170</v>
      </c>
      <c r="E153" s="245">
        <v>25225170</v>
      </c>
      <c r="F153" s="245">
        <v>173179</v>
      </c>
      <c r="G153" s="245">
        <v>173179</v>
      </c>
      <c r="H153" s="246">
        <v>0</v>
      </c>
      <c r="I153" s="287"/>
      <c r="J153" s="287"/>
      <c r="K153" s="287"/>
      <c r="L153" s="139"/>
      <c r="M153" s="139"/>
      <c r="N153" s="139"/>
      <c r="O153" s="139"/>
      <c r="P153" s="139"/>
      <c r="Q153" s="139"/>
      <c r="R153" s="139"/>
    </row>
    <row r="154" spans="1:18">
      <c r="A154" s="117" t="s">
        <v>316</v>
      </c>
      <c r="B154" s="216" t="s">
        <v>317</v>
      </c>
      <c r="C154" s="242">
        <v>0</v>
      </c>
      <c r="D154" s="242">
        <v>191320</v>
      </c>
      <c r="E154" s="242">
        <v>191320</v>
      </c>
      <c r="F154" s="242">
        <v>0</v>
      </c>
      <c r="G154" s="242">
        <v>0</v>
      </c>
      <c r="H154" s="243">
        <v>0</v>
      </c>
      <c r="I154" s="287"/>
      <c r="J154" s="287"/>
      <c r="K154" s="287"/>
      <c r="L154" s="139"/>
      <c r="M154" s="139"/>
      <c r="N154" s="139"/>
      <c r="O154" s="139"/>
      <c r="P154" s="139"/>
      <c r="Q154" s="139"/>
      <c r="R154" s="139"/>
    </row>
    <row r="155" spans="1:18">
      <c r="A155" s="130" t="s">
        <v>649</v>
      </c>
      <c r="B155" s="244" t="s">
        <v>317</v>
      </c>
      <c r="C155" s="245">
        <v>0</v>
      </c>
      <c r="D155" s="245">
        <v>191320</v>
      </c>
      <c r="E155" s="245">
        <v>191320</v>
      </c>
      <c r="F155" s="245">
        <v>0</v>
      </c>
      <c r="G155" s="245">
        <v>0</v>
      </c>
      <c r="H155" s="246">
        <v>0</v>
      </c>
      <c r="I155" s="287"/>
      <c r="J155" s="287"/>
      <c r="K155" s="287"/>
      <c r="L155" s="139"/>
      <c r="M155" s="139"/>
      <c r="N155" s="139"/>
      <c r="O155" s="139"/>
      <c r="P155" s="139"/>
      <c r="Q155" s="139"/>
      <c r="R155" s="139"/>
    </row>
    <row r="156" spans="1:18">
      <c r="A156" s="117" t="s">
        <v>318</v>
      </c>
      <c r="B156" s="216" t="s">
        <v>319</v>
      </c>
      <c r="C156" s="242">
        <v>0</v>
      </c>
      <c r="D156" s="242">
        <v>0</v>
      </c>
      <c r="E156" s="242">
        <v>0</v>
      </c>
      <c r="F156" s="242">
        <v>0</v>
      </c>
      <c r="G156" s="242">
        <v>0</v>
      </c>
      <c r="H156" s="243">
        <v>0</v>
      </c>
      <c r="I156" s="287"/>
      <c r="J156" s="287"/>
      <c r="K156" s="287"/>
      <c r="L156" s="139"/>
      <c r="M156" s="139"/>
      <c r="N156" s="139"/>
      <c r="O156" s="139"/>
      <c r="P156" s="139"/>
      <c r="Q156" s="139"/>
      <c r="R156" s="139"/>
    </row>
    <row r="157" spans="1:18">
      <c r="A157" s="130" t="s">
        <v>650</v>
      </c>
      <c r="B157" s="244" t="s">
        <v>319</v>
      </c>
      <c r="C157" s="245">
        <v>0</v>
      </c>
      <c r="D157" s="245">
        <v>0</v>
      </c>
      <c r="E157" s="245">
        <v>0</v>
      </c>
      <c r="F157" s="245">
        <v>0</v>
      </c>
      <c r="G157" s="245">
        <v>0</v>
      </c>
      <c r="H157" s="246">
        <v>0</v>
      </c>
      <c r="I157" s="287"/>
      <c r="J157" s="287"/>
      <c r="K157" s="287"/>
      <c r="L157" s="139"/>
      <c r="M157" s="139"/>
      <c r="N157" s="139"/>
      <c r="O157" s="139"/>
      <c r="P157" s="139"/>
      <c r="Q157" s="139"/>
      <c r="R157" s="139"/>
    </row>
    <row r="158" spans="1:18">
      <c r="A158" s="117" t="s">
        <v>320</v>
      </c>
      <c r="B158" s="216" t="s">
        <v>321</v>
      </c>
      <c r="C158" s="242">
        <v>0</v>
      </c>
      <c r="D158" s="242">
        <v>30535000</v>
      </c>
      <c r="E158" s="242">
        <v>30535000</v>
      </c>
      <c r="F158" s="242">
        <v>0</v>
      </c>
      <c r="G158" s="242">
        <v>0</v>
      </c>
      <c r="H158" s="243">
        <v>0</v>
      </c>
      <c r="I158" s="287"/>
      <c r="J158" s="287"/>
      <c r="K158" s="287"/>
      <c r="L158" s="139"/>
      <c r="M158" s="139"/>
      <c r="N158" s="139"/>
      <c r="O158" s="139"/>
      <c r="P158" s="139"/>
      <c r="Q158" s="139"/>
      <c r="R158" s="139"/>
    </row>
    <row r="159" spans="1:18">
      <c r="A159" s="130" t="s">
        <v>651</v>
      </c>
      <c r="B159" s="244" t="s">
        <v>321</v>
      </c>
      <c r="C159" s="245">
        <v>0</v>
      </c>
      <c r="D159" s="245">
        <v>30535000</v>
      </c>
      <c r="E159" s="245">
        <v>30535000</v>
      </c>
      <c r="F159" s="245">
        <v>0</v>
      </c>
      <c r="G159" s="245">
        <v>0</v>
      </c>
      <c r="H159" s="246">
        <v>0</v>
      </c>
      <c r="I159" s="287"/>
      <c r="J159" s="287"/>
      <c r="K159" s="287"/>
      <c r="L159" s="139"/>
      <c r="M159" s="139"/>
      <c r="N159" s="139"/>
      <c r="O159" s="139"/>
      <c r="P159" s="139"/>
      <c r="Q159" s="139"/>
      <c r="R159" s="139"/>
    </row>
    <row r="160" spans="1:18">
      <c r="A160" s="117" t="s">
        <v>322</v>
      </c>
      <c r="B160" s="216" t="s">
        <v>323</v>
      </c>
      <c r="C160" s="242">
        <v>0</v>
      </c>
      <c r="D160" s="242">
        <v>0</v>
      </c>
      <c r="E160" s="242">
        <v>0</v>
      </c>
      <c r="F160" s="242">
        <v>0</v>
      </c>
      <c r="G160" s="242">
        <v>0</v>
      </c>
      <c r="H160" s="243">
        <v>0</v>
      </c>
      <c r="I160" s="287"/>
      <c r="J160" s="287"/>
      <c r="K160" s="287"/>
      <c r="L160" s="139"/>
      <c r="M160" s="139"/>
      <c r="N160" s="139"/>
      <c r="O160" s="139"/>
      <c r="P160" s="139"/>
      <c r="Q160" s="139"/>
      <c r="R160" s="139"/>
    </row>
    <row r="161" spans="1:18">
      <c r="A161" s="130" t="s">
        <v>652</v>
      </c>
      <c r="B161" s="244" t="s">
        <v>323</v>
      </c>
      <c r="C161" s="245">
        <v>0</v>
      </c>
      <c r="D161" s="245">
        <v>0</v>
      </c>
      <c r="E161" s="245">
        <v>0</v>
      </c>
      <c r="F161" s="245">
        <v>0</v>
      </c>
      <c r="G161" s="245">
        <v>0</v>
      </c>
      <c r="H161" s="246">
        <v>0</v>
      </c>
      <c r="I161" s="287"/>
      <c r="J161" s="287"/>
      <c r="K161" s="287"/>
      <c r="L161" s="139"/>
      <c r="M161" s="139"/>
      <c r="N161" s="139"/>
      <c r="O161" s="139"/>
      <c r="P161" s="139"/>
      <c r="Q161" s="139"/>
      <c r="R161" s="139"/>
    </row>
    <row r="162" spans="1:18">
      <c r="A162" s="214" t="s">
        <v>33</v>
      </c>
      <c r="B162" s="215" t="s">
        <v>34</v>
      </c>
      <c r="C162" s="240">
        <v>86368507</v>
      </c>
      <c r="D162" s="240">
        <v>86357309</v>
      </c>
      <c r="E162" s="240">
        <v>89627673</v>
      </c>
      <c r="F162" s="240">
        <v>89638871</v>
      </c>
      <c r="G162" s="240">
        <v>89638871</v>
      </c>
      <c r="H162" s="241">
        <v>0</v>
      </c>
      <c r="I162" s="287"/>
      <c r="J162" s="287"/>
      <c r="K162" s="287"/>
      <c r="L162" s="139"/>
      <c r="M162" s="139"/>
      <c r="N162" s="139"/>
      <c r="O162" s="139"/>
      <c r="P162" s="139"/>
      <c r="Q162" s="139"/>
      <c r="R162" s="139"/>
    </row>
    <row r="163" spans="1:18">
      <c r="A163" s="117" t="s">
        <v>324</v>
      </c>
      <c r="B163" s="216" t="s">
        <v>325</v>
      </c>
      <c r="C163" s="242">
        <v>2836185</v>
      </c>
      <c r="D163" s="242">
        <v>2836000</v>
      </c>
      <c r="E163" s="242">
        <v>2835805</v>
      </c>
      <c r="F163" s="242">
        <v>2835990</v>
      </c>
      <c r="G163" s="242">
        <v>2835990</v>
      </c>
      <c r="H163" s="243">
        <v>0</v>
      </c>
      <c r="I163" s="287"/>
      <c r="J163" s="287"/>
      <c r="K163" s="287"/>
      <c r="L163" s="139"/>
      <c r="M163" s="139"/>
      <c r="N163" s="139"/>
      <c r="O163" s="139"/>
      <c r="P163" s="139"/>
      <c r="Q163" s="139"/>
      <c r="R163" s="139"/>
    </row>
    <row r="164" spans="1:18">
      <c r="A164" s="130" t="s">
        <v>653</v>
      </c>
      <c r="B164" s="244" t="s">
        <v>654</v>
      </c>
      <c r="C164" s="245">
        <v>218641185</v>
      </c>
      <c r="D164" s="245">
        <v>0</v>
      </c>
      <c r="E164" s="245">
        <v>2835805</v>
      </c>
      <c r="F164" s="245">
        <v>221476990</v>
      </c>
      <c r="G164" s="245">
        <v>221476990</v>
      </c>
      <c r="H164" s="246">
        <v>0</v>
      </c>
      <c r="I164" s="287"/>
      <c r="J164" s="287"/>
      <c r="K164" s="287"/>
      <c r="L164" s="139"/>
      <c r="M164" s="139"/>
      <c r="N164" s="139"/>
      <c r="O164" s="139"/>
      <c r="P164" s="139"/>
      <c r="Q164" s="139"/>
      <c r="R164" s="139"/>
    </row>
    <row r="165" spans="1:18">
      <c r="A165" s="130" t="s">
        <v>655</v>
      </c>
      <c r="B165" s="244" t="s">
        <v>656</v>
      </c>
      <c r="C165" s="245">
        <v>-215805000</v>
      </c>
      <c r="D165" s="245">
        <v>2836000</v>
      </c>
      <c r="E165" s="245">
        <v>0</v>
      </c>
      <c r="F165" s="245">
        <v>-218641000</v>
      </c>
      <c r="G165" s="245">
        <v>-218641000</v>
      </c>
      <c r="H165" s="246">
        <v>0</v>
      </c>
      <c r="I165" s="287"/>
      <c r="J165" s="287"/>
      <c r="K165" s="287"/>
      <c r="L165" s="139"/>
      <c r="M165" s="139"/>
      <c r="N165" s="139"/>
      <c r="O165" s="139"/>
      <c r="P165" s="139"/>
      <c r="Q165" s="139"/>
      <c r="R165" s="139"/>
    </row>
    <row r="166" spans="1:18">
      <c r="A166" s="117" t="s">
        <v>326</v>
      </c>
      <c r="B166" s="216" t="s">
        <v>327</v>
      </c>
      <c r="C166" s="242">
        <v>2986925</v>
      </c>
      <c r="D166" s="242">
        <v>2983000</v>
      </c>
      <c r="E166" s="242">
        <v>5713680</v>
      </c>
      <c r="F166" s="242">
        <v>5717605</v>
      </c>
      <c r="G166" s="242">
        <v>5717605</v>
      </c>
      <c r="H166" s="243">
        <v>0</v>
      </c>
      <c r="I166" s="287"/>
      <c r="J166" s="287"/>
      <c r="K166" s="287"/>
      <c r="L166" s="139"/>
      <c r="M166" s="139"/>
      <c r="N166" s="139"/>
      <c r="O166" s="139"/>
      <c r="P166" s="139"/>
      <c r="Q166" s="139"/>
      <c r="R166" s="139"/>
    </row>
    <row r="167" spans="1:18">
      <c r="A167" s="130" t="s">
        <v>657</v>
      </c>
      <c r="B167" s="244" t="s">
        <v>654</v>
      </c>
      <c r="C167" s="245">
        <v>49185925</v>
      </c>
      <c r="D167" s="245">
        <v>0</v>
      </c>
      <c r="E167" s="245">
        <v>5713680</v>
      </c>
      <c r="F167" s="245">
        <v>54899605</v>
      </c>
      <c r="G167" s="245">
        <v>54899605</v>
      </c>
      <c r="H167" s="246">
        <v>0</v>
      </c>
      <c r="I167" s="287"/>
      <c r="J167" s="287"/>
      <c r="K167" s="287"/>
      <c r="L167" s="139"/>
      <c r="M167" s="139"/>
      <c r="N167" s="139"/>
      <c r="O167" s="139"/>
      <c r="P167" s="139"/>
      <c r="Q167" s="139"/>
      <c r="R167" s="139"/>
    </row>
    <row r="168" spans="1:18">
      <c r="A168" s="130" t="s">
        <v>658</v>
      </c>
      <c r="B168" s="244" t="s">
        <v>656</v>
      </c>
      <c r="C168" s="245">
        <v>-46199000</v>
      </c>
      <c r="D168" s="245">
        <v>2983000</v>
      </c>
      <c r="E168" s="245">
        <v>0</v>
      </c>
      <c r="F168" s="245">
        <v>-49182000</v>
      </c>
      <c r="G168" s="245">
        <v>-49182000</v>
      </c>
      <c r="H168" s="246">
        <v>0</v>
      </c>
      <c r="I168" s="287"/>
      <c r="J168" s="287"/>
      <c r="K168" s="287"/>
      <c r="L168" s="139"/>
      <c r="M168" s="139"/>
      <c r="N168" s="139"/>
      <c r="O168" s="139"/>
      <c r="P168" s="139"/>
      <c r="Q168" s="139"/>
      <c r="R168" s="139"/>
    </row>
    <row r="169" spans="1:18">
      <c r="A169" s="117" t="s">
        <v>328</v>
      </c>
      <c r="B169" s="216" t="s">
        <v>329</v>
      </c>
      <c r="C169" s="242">
        <v>277</v>
      </c>
      <c r="D169" s="242">
        <v>0</v>
      </c>
      <c r="E169" s="242">
        <v>31370</v>
      </c>
      <c r="F169" s="242">
        <v>31647</v>
      </c>
      <c r="G169" s="242">
        <v>31647</v>
      </c>
      <c r="H169" s="243">
        <v>0</v>
      </c>
      <c r="I169" s="287"/>
      <c r="J169" s="287"/>
      <c r="K169" s="287"/>
      <c r="L169" s="139"/>
      <c r="M169" s="139"/>
      <c r="N169" s="139"/>
      <c r="O169" s="139"/>
      <c r="P169" s="139"/>
      <c r="Q169" s="139"/>
      <c r="R169" s="139"/>
    </row>
    <row r="170" spans="1:18">
      <c r="A170" s="130" t="s">
        <v>659</v>
      </c>
      <c r="B170" s="244" t="s">
        <v>654</v>
      </c>
      <c r="C170" s="245">
        <v>6096824</v>
      </c>
      <c r="D170" s="245">
        <v>0</v>
      </c>
      <c r="E170" s="245">
        <v>31370</v>
      </c>
      <c r="F170" s="245">
        <v>6128194</v>
      </c>
      <c r="G170" s="245">
        <v>6128194</v>
      </c>
      <c r="H170" s="246">
        <v>0</v>
      </c>
      <c r="I170" s="287"/>
      <c r="J170" s="287"/>
      <c r="K170" s="287"/>
      <c r="L170" s="139"/>
      <c r="M170" s="139"/>
      <c r="N170" s="139"/>
      <c r="O170" s="139"/>
      <c r="P170" s="139"/>
      <c r="Q170" s="139"/>
      <c r="R170" s="139"/>
    </row>
    <row r="171" spans="1:18">
      <c r="A171" s="130" t="s">
        <v>660</v>
      </c>
      <c r="B171" s="244" t="s">
        <v>656</v>
      </c>
      <c r="C171" s="245">
        <v>-6096547</v>
      </c>
      <c r="D171" s="245">
        <v>0</v>
      </c>
      <c r="E171" s="245">
        <v>0</v>
      </c>
      <c r="F171" s="245">
        <v>-6096547</v>
      </c>
      <c r="G171" s="245">
        <v>-6096547</v>
      </c>
      <c r="H171" s="246">
        <v>0</v>
      </c>
      <c r="I171" s="287"/>
      <c r="J171" s="287"/>
      <c r="K171" s="287"/>
      <c r="L171" s="139"/>
      <c r="M171" s="139"/>
      <c r="N171" s="139"/>
      <c r="O171" s="139"/>
      <c r="P171" s="139"/>
      <c r="Q171" s="139"/>
      <c r="R171" s="139"/>
    </row>
    <row r="172" spans="1:18">
      <c r="A172" s="117" t="s">
        <v>330</v>
      </c>
      <c r="B172" s="216" t="s">
        <v>331</v>
      </c>
      <c r="C172" s="242">
        <v>63002672</v>
      </c>
      <c r="D172" s="242">
        <v>63002000</v>
      </c>
      <c r="E172" s="242">
        <v>68101000</v>
      </c>
      <c r="F172" s="242">
        <v>68101672</v>
      </c>
      <c r="G172" s="242">
        <v>68101672</v>
      </c>
      <c r="H172" s="243">
        <v>0</v>
      </c>
      <c r="I172" s="287"/>
      <c r="J172" s="287"/>
      <c r="K172" s="287"/>
      <c r="L172" s="139"/>
      <c r="M172" s="139"/>
      <c r="N172" s="139"/>
      <c r="O172" s="139"/>
      <c r="P172" s="139"/>
      <c r="Q172" s="139"/>
      <c r="R172" s="139"/>
    </row>
    <row r="173" spans="1:18">
      <c r="A173" s="130" t="s">
        <v>661</v>
      </c>
      <c r="B173" s="244" t="s">
        <v>654</v>
      </c>
      <c r="C173" s="245">
        <v>1332570672</v>
      </c>
      <c r="D173" s="245">
        <v>0</v>
      </c>
      <c r="E173" s="245">
        <v>68101000</v>
      </c>
      <c r="F173" s="245">
        <v>1400671672</v>
      </c>
      <c r="G173" s="245">
        <v>1400671672</v>
      </c>
      <c r="H173" s="246">
        <v>0</v>
      </c>
      <c r="I173" s="287"/>
      <c r="J173" s="287"/>
      <c r="K173" s="287"/>
      <c r="L173" s="139"/>
      <c r="M173" s="139"/>
      <c r="N173" s="139"/>
      <c r="O173" s="139"/>
      <c r="P173" s="139"/>
      <c r="Q173" s="139"/>
      <c r="R173" s="139"/>
    </row>
    <row r="174" spans="1:18">
      <c r="A174" s="130" t="s">
        <v>662</v>
      </c>
      <c r="B174" s="244" t="s">
        <v>656</v>
      </c>
      <c r="C174" s="245">
        <v>-1269568000</v>
      </c>
      <c r="D174" s="245">
        <v>63002000</v>
      </c>
      <c r="E174" s="245">
        <v>0</v>
      </c>
      <c r="F174" s="245">
        <v>-1332570000</v>
      </c>
      <c r="G174" s="245">
        <v>-1332570000</v>
      </c>
      <c r="H174" s="246">
        <v>0</v>
      </c>
      <c r="I174" s="287"/>
      <c r="J174" s="287"/>
      <c r="K174" s="287"/>
      <c r="L174" s="139"/>
      <c r="M174" s="139"/>
      <c r="N174" s="139"/>
      <c r="O174" s="139"/>
      <c r="P174" s="139"/>
      <c r="Q174" s="139"/>
      <c r="R174" s="139"/>
    </row>
    <row r="175" spans="1:18">
      <c r="A175" s="117" t="s">
        <v>332</v>
      </c>
      <c r="B175" s="216" t="s">
        <v>333</v>
      </c>
      <c r="C175" s="242">
        <v>4329229</v>
      </c>
      <c r="D175" s="242">
        <v>4323000</v>
      </c>
      <c r="E175" s="242">
        <v>6851782</v>
      </c>
      <c r="F175" s="242">
        <v>6858011</v>
      </c>
      <c r="G175" s="242">
        <v>6858011</v>
      </c>
      <c r="H175" s="243">
        <v>0</v>
      </c>
      <c r="I175" s="287"/>
      <c r="J175" s="287"/>
      <c r="K175" s="287"/>
      <c r="L175" s="139"/>
      <c r="M175" s="139"/>
      <c r="N175" s="139"/>
      <c r="O175" s="139"/>
      <c r="P175" s="139"/>
      <c r="Q175" s="139"/>
      <c r="R175" s="139"/>
    </row>
    <row r="176" spans="1:18">
      <c r="A176" s="130" t="s">
        <v>663</v>
      </c>
      <c r="B176" s="244" t="s">
        <v>664</v>
      </c>
      <c r="C176" s="245">
        <v>144897542</v>
      </c>
      <c r="D176" s="245">
        <v>0</v>
      </c>
      <c r="E176" s="245">
        <v>6851782</v>
      </c>
      <c r="F176" s="245">
        <v>151749324</v>
      </c>
      <c r="G176" s="245">
        <v>151749324</v>
      </c>
      <c r="H176" s="246">
        <v>0</v>
      </c>
      <c r="I176" s="287"/>
      <c r="J176" s="287"/>
      <c r="K176" s="287"/>
      <c r="L176" s="139"/>
      <c r="M176" s="139"/>
      <c r="N176" s="139"/>
      <c r="O176" s="139"/>
      <c r="P176" s="139"/>
      <c r="Q176" s="139"/>
      <c r="R176" s="139"/>
    </row>
    <row r="177" spans="1:18">
      <c r="A177" s="130" t="s">
        <v>665</v>
      </c>
      <c r="B177" s="244" t="s">
        <v>666</v>
      </c>
      <c r="C177" s="245">
        <v>-140568313</v>
      </c>
      <c r="D177" s="245">
        <v>4323000</v>
      </c>
      <c r="E177" s="245">
        <v>0</v>
      </c>
      <c r="F177" s="245">
        <v>-144891313</v>
      </c>
      <c r="G177" s="245">
        <v>-144891313</v>
      </c>
      <c r="H177" s="246">
        <v>0</v>
      </c>
      <c r="I177" s="287"/>
      <c r="J177" s="287"/>
      <c r="K177" s="287"/>
      <c r="L177" s="139"/>
      <c r="M177" s="139"/>
      <c r="N177" s="139"/>
      <c r="O177" s="139"/>
      <c r="P177" s="139"/>
      <c r="Q177" s="139"/>
      <c r="R177" s="139"/>
    </row>
    <row r="178" spans="1:18">
      <c r="A178" s="130" t="s">
        <v>667</v>
      </c>
      <c r="B178" s="244" t="s">
        <v>668</v>
      </c>
      <c r="C178" s="245">
        <v>154687</v>
      </c>
      <c r="D178" s="245">
        <v>0</v>
      </c>
      <c r="E178" s="245">
        <v>0</v>
      </c>
      <c r="F178" s="245">
        <v>154687</v>
      </c>
      <c r="G178" s="245">
        <v>154687</v>
      </c>
      <c r="H178" s="246">
        <v>0</v>
      </c>
      <c r="I178" s="287"/>
      <c r="J178" s="287"/>
      <c r="K178" s="287"/>
      <c r="L178" s="139"/>
      <c r="M178" s="139"/>
      <c r="N178" s="139"/>
      <c r="O178" s="139"/>
      <c r="P178" s="139"/>
      <c r="Q178" s="139"/>
      <c r="R178" s="139"/>
    </row>
    <row r="179" spans="1:18">
      <c r="A179" s="130" t="s">
        <v>669</v>
      </c>
      <c r="B179" s="244" t="s">
        <v>670</v>
      </c>
      <c r="C179" s="245">
        <v>-154687</v>
      </c>
      <c r="D179" s="245">
        <v>0</v>
      </c>
      <c r="E179" s="245">
        <v>0</v>
      </c>
      <c r="F179" s="245">
        <v>-154687</v>
      </c>
      <c r="G179" s="245">
        <v>-154687</v>
      </c>
      <c r="H179" s="246">
        <v>0</v>
      </c>
      <c r="I179" s="287"/>
      <c r="J179" s="287"/>
      <c r="K179" s="287"/>
      <c r="L179" s="139"/>
      <c r="M179" s="139"/>
      <c r="N179" s="139"/>
      <c r="O179" s="139"/>
      <c r="P179" s="139"/>
      <c r="Q179" s="139"/>
      <c r="R179" s="139"/>
    </row>
    <row r="180" spans="1:18">
      <c r="A180" s="117" t="s">
        <v>334</v>
      </c>
      <c r="B180" s="216" t="s">
        <v>335</v>
      </c>
      <c r="C180" s="242">
        <v>0</v>
      </c>
      <c r="D180" s="242">
        <v>0</v>
      </c>
      <c r="E180" s="242">
        <v>0</v>
      </c>
      <c r="F180" s="242">
        <v>0</v>
      </c>
      <c r="G180" s="242">
        <v>0</v>
      </c>
      <c r="H180" s="243">
        <v>0</v>
      </c>
      <c r="I180" s="287"/>
      <c r="J180" s="287"/>
      <c r="K180" s="287"/>
      <c r="L180" s="139"/>
      <c r="M180" s="139"/>
      <c r="N180" s="139"/>
      <c r="O180" s="139"/>
      <c r="P180" s="139"/>
      <c r="Q180" s="139"/>
      <c r="R180" s="139"/>
    </row>
    <row r="181" spans="1:18">
      <c r="A181" s="130" t="s">
        <v>671</v>
      </c>
      <c r="B181" s="244" t="s">
        <v>654</v>
      </c>
      <c r="C181" s="245">
        <v>24096453</v>
      </c>
      <c r="D181" s="245">
        <v>0</v>
      </c>
      <c r="E181" s="245">
        <v>0</v>
      </c>
      <c r="F181" s="245">
        <v>24096453</v>
      </c>
      <c r="G181" s="245">
        <v>24096453</v>
      </c>
      <c r="H181" s="246">
        <v>0</v>
      </c>
      <c r="I181" s="287"/>
      <c r="J181" s="287"/>
      <c r="K181" s="287"/>
      <c r="L181" s="139"/>
      <c r="M181" s="139"/>
      <c r="N181" s="139"/>
      <c r="O181" s="139"/>
      <c r="P181" s="139"/>
      <c r="Q181" s="139"/>
      <c r="R181" s="139"/>
    </row>
    <row r="182" spans="1:18">
      <c r="A182" s="130" t="s">
        <v>672</v>
      </c>
      <c r="B182" s="244" t="s">
        <v>656</v>
      </c>
      <c r="C182" s="245">
        <v>-24096453</v>
      </c>
      <c r="D182" s="245">
        <v>0</v>
      </c>
      <c r="E182" s="245">
        <v>0</v>
      </c>
      <c r="F182" s="245">
        <v>-24096453</v>
      </c>
      <c r="G182" s="245">
        <v>-24096453</v>
      </c>
      <c r="H182" s="246">
        <v>0</v>
      </c>
      <c r="I182" s="287"/>
      <c r="J182" s="287"/>
      <c r="K182" s="287"/>
      <c r="L182" s="139"/>
      <c r="M182" s="139"/>
      <c r="N182" s="139"/>
      <c r="O182" s="139"/>
      <c r="P182" s="139"/>
      <c r="Q182" s="139"/>
      <c r="R182" s="139"/>
    </row>
    <row r="183" spans="1:18">
      <c r="A183" s="117" t="s">
        <v>336</v>
      </c>
      <c r="B183" s="216" t="s">
        <v>337</v>
      </c>
      <c r="C183" s="242">
        <v>13213219</v>
      </c>
      <c r="D183" s="242">
        <v>13213309</v>
      </c>
      <c r="E183" s="242">
        <v>6094036</v>
      </c>
      <c r="F183" s="242">
        <v>6093946</v>
      </c>
      <c r="G183" s="242">
        <v>6093946</v>
      </c>
      <c r="H183" s="243">
        <v>0</v>
      </c>
      <c r="I183" s="287"/>
      <c r="J183" s="287"/>
      <c r="K183" s="287"/>
      <c r="L183" s="139"/>
      <c r="M183" s="139"/>
      <c r="N183" s="139"/>
      <c r="O183" s="139"/>
      <c r="P183" s="139"/>
      <c r="Q183" s="139"/>
      <c r="R183" s="139"/>
    </row>
    <row r="184" spans="1:18">
      <c r="A184" s="130" t="s">
        <v>673</v>
      </c>
      <c r="B184" s="244" t="s">
        <v>654</v>
      </c>
      <c r="C184" s="245">
        <v>159724907</v>
      </c>
      <c r="D184" s="245">
        <v>0</v>
      </c>
      <c r="E184" s="245">
        <v>6094036</v>
      </c>
      <c r="F184" s="245">
        <v>165818943</v>
      </c>
      <c r="G184" s="245">
        <v>165818943</v>
      </c>
      <c r="H184" s="246">
        <v>0</v>
      </c>
      <c r="I184" s="287"/>
      <c r="J184" s="287"/>
      <c r="K184" s="287"/>
      <c r="L184" s="139"/>
      <c r="M184" s="139"/>
      <c r="N184" s="139"/>
      <c r="O184" s="139"/>
      <c r="P184" s="139"/>
      <c r="Q184" s="139"/>
      <c r="R184" s="139"/>
    </row>
    <row r="185" spans="1:18">
      <c r="A185" s="130" t="s">
        <v>674</v>
      </c>
      <c r="B185" s="244" t="s">
        <v>656</v>
      </c>
      <c r="C185" s="245">
        <v>-146511688</v>
      </c>
      <c r="D185" s="245">
        <v>13213309</v>
      </c>
      <c r="E185" s="245">
        <v>0</v>
      </c>
      <c r="F185" s="245">
        <v>-159724997</v>
      </c>
      <c r="G185" s="245">
        <v>-159724997</v>
      </c>
      <c r="H185" s="246">
        <v>0</v>
      </c>
      <c r="I185" s="287"/>
      <c r="J185" s="287"/>
      <c r="K185" s="287"/>
      <c r="L185" s="139"/>
      <c r="M185" s="139"/>
      <c r="N185" s="139"/>
      <c r="O185" s="139"/>
      <c r="P185" s="139"/>
      <c r="Q185" s="139"/>
      <c r="R185" s="139"/>
    </row>
    <row r="186" spans="1:18">
      <c r="A186" s="117" t="s">
        <v>338</v>
      </c>
      <c r="B186" s="216" t="s">
        <v>339</v>
      </c>
      <c r="C186" s="242">
        <v>0</v>
      </c>
      <c r="D186" s="242">
        <v>0</v>
      </c>
      <c r="E186" s="242">
        <v>0</v>
      </c>
      <c r="F186" s="242">
        <v>0</v>
      </c>
      <c r="G186" s="242">
        <v>0</v>
      </c>
      <c r="H186" s="243">
        <v>0</v>
      </c>
      <c r="I186" s="287"/>
      <c r="J186" s="287"/>
      <c r="K186" s="287"/>
      <c r="L186" s="139"/>
      <c r="M186" s="139"/>
      <c r="N186" s="139"/>
      <c r="O186" s="139"/>
      <c r="P186" s="139"/>
      <c r="Q186" s="139"/>
      <c r="R186" s="139"/>
    </row>
    <row r="187" spans="1:18">
      <c r="A187" s="130" t="s">
        <v>675</v>
      </c>
      <c r="B187" s="244" t="s">
        <v>654</v>
      </c>
      <c r="C187" s="245">
        <v>0</v>
      </c>
      <c r="D187" s="245">
        <v>0</v>
      </c>
      <c r="E187" s="245">
        <v>0</v>
      </c>
      <c r="F187" s="245">
        <v>0</v>
      </c>
      <c r="G187" s="245">
        <v>0</v>
      </c>
      <c r="H187" s="246">
        <v>0</v>
      </c>
      <c r="I187" s="287"/>
      <c r="J187" s="287"/>
      <c r="K187" s="287"/>
      <c r="L187" s="139"/>
      <c r="M187" s="139"/>
      <c r="N187" s="139"/>
      <c r="O187" s="139"/>
      <c r="P187" s="139"/>
      <c r="Q187" s="139"/>
      <c r="R187" s="139"/>
    </row>
    <row r="188" spans="1:18">
      <c r="A188" s="130" t="s">
        <v>676</v>
      </c>
      <c r="B188" s="244" t="s">
        <v>656</v>
      </c>
      <c r="C188" s="245">
        <v>0</v>
      </c>
      <c r="D188" s="245">
        <v>0</v>
      </c>
      <c r="E188" s="245">
        <v>0</v>
      </c>
      <c r="F188" s="245">
        <v>0</v>
      </c>
      <c r="G188" s="245">
        <v>0</v>
      </c>
      <c r="H188" s="246">
        <v>0</v>
      </c>
      <c r="I188" s="287"/>
      <c r="J188" s="287"/>
      <c r="K188" s="287"/>
      <c r="L188" s="139"/>
      <c r="M188" s="139"/>
      <c r="N188" s="139"/>
      <c r="O188" s="139"/>
      <c r="P188" s="139"/>
      <c r="Q188" s="139"/>
      <c r="R188" s="139"/>
    </row>
    <row r="189" spans="1:18">
      <c r="A189" s="117" t="s">
        <v>340</v>
      </c>
      <c r="B189" s="216" t="s">
        <v>341</v>
      </c>
      <c r="C189" s="242">
        <v>0</v>
      </c>
      <c r="D189" s="242">
        <v>0</v>
      </c>
      <c r="E189" s="242">
        <v>0</v>
      </c>
      <c r="F189" s="242">
        <v>0</v>
      </c>
      <c r="G189" s="242">
        <v>0</v>
      </c>
      <c r="H189" s="243">
        <v>0</v>
      </c>
      <c r="I189" s="287"/>
      <c r="J189" s="287"/>
      <c r="K189" s="287"/>
      <c r="L189" s="139"/>
      <c r="M189" s="139"/>
      <c r="N189" s="139"/>
      <c r="O189" s="139"/>
      <c r="P189" s="139"/>
      <c r="Q189" s="139"/>
      <c r="R189" s="139"/>
    </row>
    <row r="190" spans="1:18">
      <c r="A190" s="130" t="s">
        <v>677</v>
      </c>
      <c r="B190" s="244" t="s">
        <v>654</v>
      </c>
      <c r="C190" s="245">
        <v>0</v>
      </c>
      <c r="D190" s="245">
        <v>0</v>
      </c>
      <c r="E190" s="245">
        <v>0</v>
      </c>
      <c r="F190" s="245">
        <v>0</v>
      </c>
      <c r="G190" s="245">
        <v>0</v>
      </c>
      <c r="H190" s="246">
        <v>0</v>
      </c>
      <c r="I190" s="287"/>
      <c r="J190" s="287"/>
      <c r="K190" s="287"/>
      <c r="L190" s="139"/>
      <c r="M190" s="139"/>
      <c r="N190" s="139"/>
      <c r="O190" s="139"/>
      <c r="P190" s="139"/>
      <c r="Q190" s="139"/>
      <c r="R190" s="139"/>
    </row>
    <row r="191" spans="1:18">
      <c r="A191" s="130" t="s">
        <v>678</v>
      </c>
      <c r="B191" s="244" t="s">
        <v>656</v>
      </c>
      <c r="C191" s="245">
        <v>0</v>
      </c>
      <c r="D191" s="245">
        <v>0</v>
      </c>
      <c r="E191" s="245">
        <v>0</v>
      </c>
      <c r="F191" s="245">
        <v>0</v>
      </c>
      <c r="G191" s="245">
        <v>0</v>
      </c>
      <c r="H191" s="246">
        <v>0</v>
      </c>
      <c r="I191" s="287"/>
      <c r="J191" s="287"/>
      <c r="K191" s="287"/>
      <c r="L191" s="139"/>
      <c r="M191" s="139"/>
      <c r="N191" s="139"/>
      <c r="O191" s="139"/>
      <c r="P191" s="139"/>
      <c r="Q191" s="139"/>
      <c r="R191" s="139"/>
    </row>
    <row r="192" spans="1:18">
      <c r="A192" s="117" t="s">
        <v>342</v>
      </c>
      <c r="B192" s="216" t="s">
        <v>343</v>
      </c>
      <c r="C192" s="242">
        <v>0</v>
      </c>
      <c r="D192" s="242">
        <v>0</v>
      </c>
      <c r="E192" s="242">
        <v>0</v>
      </c>
      <c r="F192" s="242">
        <v>0</v>
      </c>
      <c r="G192" s="242">
        <v>0</v>
      </c>
      <c r="H192" s="243">
        <v>0</v>
      </c>
      <c r="I192" s="287"/>
      <c r="J192" s="287"/>
      <c r="K192" s="287"/>
      <c r="L192" s="139"/>
      <c r="M192" s="139"/>
      <c r="N192" s="139"/>
      <c r="O192" s="139"/>
      <c r="P192" s="139"/>
      <c r="Q192" s="139"/>
      <c r="R192" s="139"/>
    </row>
    <row r="193" spans="1:18">
      <c r="A193" s="130" t="s">
        <v>679</v>
      </c>
      <c r="B193" s="244" t="s">
        <v>654</v>
      </c>
      <c r="C193" s="245">
        <v>0</v>
      </c>
      <c r="D193" s="245">
        <v>0</v>
      </c>
      <c r="E193" s="245">
        <v>0</v>
      </c>
      <c r="F193" s="245">
        <v>0</v>
      </c>
      <c r="G193" s="245">
        <v>0</v>
      </c>
      <c r="H193" s="246">
        <v>0</v>
      </c>
      <c r="I193" s="287"/>
      <c r="J193" s="287"/>
      <c r="K193" s="287"/>
      <c r="L193" s="139"/>
      <c r="M193" s="139"/>
      <c r="N193" s="139"/>
      <c r="O193" s="139"/>
      <c r="P193" s="139"/>
      <c r="Q193" s="139"/>
      <c r="R193" s="139"/>
    </row>
    <row r="194" spans="1:18">
      <c r="A194" s="130" t="s">
        <v>680</v>
      </c>
      <c r="B194" s="244" t="s">
        <v>656</v>
      </c>
      <c r="C194" s="245">
        <v>0</v>
      </c>
      <c r="D194" s="245">
        <v>0</v>
      </c>
      <c r="E194" s="245">
        <v>0</v>
      </c>
      <c r="F194" s="245">
        <v>0</v>
      </c>
      <c r="G194" s="245">
        <v>0</v>
      </c>
      <c r="H194" s="246">
        <v>0</v>
      </c>
      <c r="I194" s="287"/>
      <c r="J194" s="287"/>
      <c r="K194" s="287"/>
      <c r="L194" s="139"/>
      <c r="M194" s="139"/>
      <c r="N194" s="139"/>
      <c r="O194" s="139"/>
      <c r="P194" s="139"/>
      <c r="Q194" s="139"/>
      <c r="R194" s="139"/>
    </row>
    <row r="195" spans="1:18">
      <c r="A195" s="214" t="s">
        <v>344</v>
      </c>
      <c r="B195" s="215" t="s">
        <v>184</v>
      </c>
      <c r="C195" s="240">
        <v>0</v>
      </c>
      <c r="D195" s="240">
        <v>0</v>
      </c>
      <c r="E195" s="240">
        <v>0</v>
      </c>
      <c r="F195" s="240">
        <v>0</v>
      </c>
      <c r="G195" s="240">
        <v>0</v>
      </c>
      <c r="H195" s="241">
        <v>0</v>
      </c>
      <c r="I195" s="287"/>
      <c r="J195" s="287"/>
      <c r="K195" s="287"/>
      <c r="L195" s="139"/>
      <c r="M195" s="139"/>
      <c r="N195" s="139"/>
      <c r="O195" s="139"/>
      <c r="P195" s="139"/>
      <c r="Q195" s="139"/>
      <c r="R195" s="139"/>
    </row>
    <row r="196" spans="1:18">
      <c r="A196" s="117" t="s">
        <v>345</v>
      </c>
      <c r="B196" s="216" t="s">
        <v>346</v>
      </c>
      <c r="C196" s="242">
        <v>0</v>
      </c>
      <c r="D196" s="242">
        <v>0</v>
      </c>
      <c r="E196" s="242">
        <v>0</v>
      </c>
      <c r="F196" s="242">
        <v>0</v>
      </c>
      <c r="G196" s="242">
        <v>0</v>
      </c>
      <c r="H196" s="243">
        <v>0</v>
      </c>
      <c r="I196" s="287"/>
      <c r="J196" s="287"/>
      <c r="K196" s="287"/>
      <c r="L196" s="139"/>
      <c r="M196" s="139"/>
      <c r="N196" s="139"/>
      <c r="O196" s="139"/>
      <c r="P196" s="139"/>
      <c r="Q196" s="139"/>
      <c r="R196" s="139"/>
    </row>
    <row r="197" spans="1:18">
      <c r="A197" s="130" t="s">
        <v>681</v>
      </c>
      <c r="B197" s="244" t="s">
        <v>346</v>
      </c>
      <c r="C197" s="245">
        <v>0</v>
      </c>
      <c r="D197" s="245">
        <v>0</v>
      </c>
      <c r="E197" s="245">
        <v>0</v>
      </c>
      <c r="F197" s="245">
        <v>0</v>
      </c>
      <c r="G197" s="245">
        <v>0</v>
      </c>
      <c r="H197" s="246">
        <v>0</v>
      </c>
      <c r="I197" s="287"/>
      <c r="J197" s="287"/>
      <c r="K197" s="287"/>
      <c r="L197" s="139"/>
      <c r="M197" s="139"/>
      <c r="N197" s="139"/>
      <c r="O197" s="139"/>
      <c r="P197" s="139"/>
      <c r="Q197" s="139"/>
      <c r="R197" s="139"/>
    </row>
    <row r="198" spans="1:18">
      <c r="A198" s="117" t="s">
        <v>347</v>
      </c>
      <c r="B198" s="216" t="s">
        <v>348</v>
      </c>
      <c r="C198" s="242">
        <v>0</v>
      </c>
      <c r="D198" s="242">
        <v>0</v>
      </c>
      <c r="E198" s="242">
        <v>0</v>
      </c>
      <c r="F198" s="242">
        <v>0</v>
      </c>
      <c r="G198" s="242">
        <v>0</v>
      </c>
      <c r="H198" s="243">
        <v>0</v>
      </c>
      <c r="I198" s="287"/>
      <c r="J198" s="287"/>
      <c r="K198" s="287"/>
      <c r="L198" s="139"/>
      <c r="M198" s="139"/>
      <c r="N198" s="139"/>
      <c r="O198" s="139"/>
      <c r="P198" s="139"/>
      <c r="Q198" s="139"/>
      <c r="R198" s="139"/>
    </row>
    <row r="199" spans="1:18">
      <c r="A199" s="130" t="s">
        <v>682</v>
      </c>
      <c r="B199" s="244" t="s">
        <v>348</v>
      </c>
      <c r="C199" s="245">
        <v>0</v>
      </c>
      <c r="D199" s="245">
        <v>0</v>
      </c>
      <c r="E199" s="245">
        <v>0</v>
      </c>
      <c r="F199" s="245">
        <v>0</v>
      </c>
      <c r="G199" s="245">
        <v>0</v>
      </c>
      <c r="H199" s="246">
        <v>0</v>
      </c>
      <c r="I199" s="287"/>
      <c r="J199" s="287"/>
      <c r="K199" s="287"/>
      <c r="L199" s="139"/>
      <c r="M199" s="139"/>
      <c r="N199" s="139"/>
      <c r="O199" s="139"/>
      <c r="P199" s="139"/>
      <c r="Q199" s="139"/>
      <c r="R199" s="139"/>
    </row>
    <row r="200" spans="1:18">
      <c r="A200" s="117" t="s">
        <v>349</v>
      </c>
      <c r="B200" s="216" t="s">
        <v>350</v>
      </c>
      <c r="C200" s="242">
        <v>0</v>
      </c>
      <c r="D200" s="242">
        <v>0</v>
      </c>
      <c r="E200" s="242">
        <v>0</v>
      </c>
      <c r="F200" s="242">
        <v>0</v>
      </c>
      <c r="G200" s="242">
        <v>0</v>
      </c>
      <c r="H200" s="243">
        <v>0</v>
      </c>
      <c r="I200" s="287"/>
      <c r="J200" s="287"/>
      <c r="K200" s="287"/>
      <c r="L200" s="139"/>
      <c r="M200" s="139"/>
      <c r="N200" s="139"/>
      <c r="O200" s="139"/>
      <c r="P200" s="139"/>
      <c r="Q200" s="139"/>
      <c r="R200" s="139"/>
    </row>
    <row r="201" spans="1:18">
      <c r="A201" s="130" t="s">
        <v>683</v>
      </c>
      <c r="B201" s="244" t="s">
        <v>350</v>
      </c>
      <c r="C201" s="245">
        <v>0</v>
      </c>
      <c r="D201" s="245">
        <v>0</v>
      </c>
      <c r="E201" s="245">
        <v>0</v>
      </c>
      <c r="F201" s="245">
        <v>0</v>
      </c>
      <c r="G201" s="245">
        <v>0</v>
      </c>
      <c r="H201" s="246">
        <v>0</v>
      </c>
      <c r="I201" s="287"/>
      <c r="J201" s="287"/>
      <c r="K201" s="287"/>
      <c r="L201" s="139"/>
      <c r="M201" s="139"/>
      <c r="N201" s="139"/>
      <c r="O201" s="139"/>
      <c r="P201" s="139"/>
      <c r="Q201" s="139"/>
      <c r="R201" s="139"/>
    </row>
    <row r="202" spans="1:18">
      <c r="A202" s="117" t="s">
        <v>351</v>
      </c>
      <c r="B202" s="216" t="s">
        <v>224</v>
      </c>
      <c r="C202" s="242">
        <v>0</v>
      </c>
      <c r="D202" s="242">
        <v>0</v>
      </c>
      <c r="E202" s="242">
        <v>0</v>
      </c>
      <c r="F202" s="242">
        <v>0</v>
      </c>
      <c r="G202" s="242">
        <v>0</v>
      </c>
      <c r="H202" s="243">
        <v>0</v>
      </c>
      <c r="I202" s="287"/>
      <c r="J202" s="287"/>
      <c r="K202" s="287"/>
      <c r="L202" s="139"/>
      <c r="M202" s="139"/>
      <c r="N202" s="139"/>
      <c r="O202" s="139"/>
      <c r="P202" s="139"/>
      <c r="Q202" s="139"/>
      <c r="R202" s="139"/>
    </row>
    <row r="203" spans="1:18">
      <c r="A203" s="130" t="s">
        <v>684</v>
      </c>
      <c r="B203" s="244" t="s">
        <v>224</v>
      </c>
      <c r="C203" s="245">
        <v>0</v>
      </c>
      <c r="D203" s="245">
        <v>0</v>
      </c>
      <c r="E203" s="245">
        <v>0</v>
      </c>
      <c r="F203" s="245">
        <v>0</v>
      </c>
      <c r="G203" s="245">
        <v>0</v>
      </c>
      <c r="H203" s="246">
        <v>0</v>
      </c>
      <c r="I203" s="287"/>
      <c r="J203" s="287"/>
      <c r="K203" s="287"/>
      <c r="L203" s="139"/>
      <c r="M203" s="139"/>
      <c r="N203" s="139"/>
      <c r="O203" s="139"/>
      <c r="P203" s="139"/>
      <c r="Q203" s="139"/>
      <c r="R203" s="139"/>
    </row>
    <row r="204" spans="1:18">
      <c r="A204" s="117" t="s">
        <v>352</v>
      </c>
      <c r="B204" s="216" t="s">
        <v>353</v>
      </c>
      <c r="C204" s="242">
        <v>0</v>
      </c>
      <c r="D204" s="242">
        <v>0</v>
      </c>
      <c r="E204" s="242">
        <v>0</v>
      </c>
      <c r="F204" s="242">
        <v>0</v>
      </c>
      <c r="G204" s="242">
        <v>0</v>
      </c>
      <c r="H204" s="243">
        <v>0</v>
      </c>
      <c r="I204" s="287"/>
      <c r="J204" s="287"/>
      <c r="K204" s="287"/>
      <c r="L204" s="139"/>
      <c r="M204" s="139"/>
      <c r="N204" s="139"/>
      <c r="O204" s="139"/>
      <c r="P204" s="139"/>
      <c r="Q204" s="139"/>
      <c r="R204" s="139"/>
    </row>
    <row r="205" spans="1:18">
      <c r="A205" s="130" t="s">
        <v>685</v>
      </c>
      <c r="B205" s="244" t="s">
        <v>353</v>
      </c>
      <c r="C205" s="245">
        <v>0</v>
      </c>
      <c r="D205" s="245">
        <v>0</v>
      </c>
      <c r="E205" s="245">
        <v>0</v>
      </c>
      <c r="F205" s="245">
        <v>0</v>
      </c>
      <c r="G205" s="245">
        <v>0</v>
      </c>
      <c r="H205" s="246">
        <v>0</v>
      </c>
      <c r="I205" s="287"/>
      <c r="J205" s="287"/>
      <c r="K205" s="287"/>
      <c r="L205" s="139"/>
      <c r="M205" s="139"/>
      <c r="N205" s="139"/>
      <c r="O205" s="139"/>
      <c r="P205" s="139"/>
      <c r="Q205" s="139"/>
      <c r="R205" s="139"/>
    </row>
    <row r="206" spans="1:18">
      <c r="A206" s="214" t="s">
        <v>37</v>
      </c>
      <c r="B206" s="215" t="s">
        <v>38</v>
      </c>
      <c r="C206" s="240">
        <v>217858589.43000001</v>
      </c>
      <c r="D206" s="240">
        <v>82005174.189999998</v>
      </c>
      <c r="E206" s="240">
        <v>80702988.819999993</v>
      </c>
      <c r="F206" s="240">
        <v>216556404.06</v>
      </c>
      <c r="G206" s="240">
        <v>9826349</v>
      </c>
      <c r="H206" s="241">
        <v>206730055.06</v>
      </c>
      <c r="I206" s="287"/>
      <c r="J206" s="287"/>
      <c r="K206" s="287"/>
      <c r="L206" s="139"/>
      <c r="M206" s="139"/>
      <c r="N206" s="139"/>
      <c r="O206" s="139"/>
      <c r="P206" s="139"/>
      <c r="Q206" s="139"/>
      <c r="R206" s="139"/>
    </row>
    <row r="207" spans="1:18">
      <c r="A207" s="117" t="s">
        <v>354</v>
      </c>
      <c r="B207" s="216" t="s">
        <v>355</v>
      </c>
      <c r="C207" s="242">
        <v>0</v>
      </c>
      <c r="D207" s="242">
        <v>0</v>
      </c>
      <c r="E207" s="242">
        <v>0</v>
      </c>
      <c r="F207" s="242">
        <v>0</v>
      </c>
      <c r="G207" s="242">
        <v>0</v>
      </c>
      <c r="H207" s="243">
        <v>0</v>
      </c>
      <c r="I207" s="287"/>
      <c r="J207" s="287"/>
      <c r="K207" s="287"/>
      <c r="L207" s="139"/>
      <c r="M207" s="139"/>
      <c r="N207" s="139"/>
      <c r="O207" s="139"/>
      <c r="P207" s="139"/>
      <c r="Q207" s="139"/>
      <c r="R207" s="139"/>
    </row>
    <row r="208" spans="1:18">
      <c r="A208" s="130" t="s">
        <v>686</v>
      </c>
      <c r="B208" s="244" t="s">
        <v>355</v>
      </c>
      <c r="C208" s="245">
        <v>0</v>
      </c>
      <c r="D208" s="245">
        <v>0</v>
      </c>
      <c r="E208" s="245">
        <v>0</v>
      </c>
      <c r="F208" s="245">
        <v>0</v>
      </c>
      <c r="G208" s="245">
        <v>0</v>
      </c>
      <c r="H208" s="246">
        <v>0</v>
      </c>
      <c r="I208" s="287"/>
      <c r="J208" s="287"/>
      <c r="K208" s="287"/>
      <c r="L208" s="139"/>
      <c r="M208" s="139"/>
      <c r="N208" s="139"/>
      <c r="O208" s="139"/>
      <c r="P208" s="139"/>
      <c r="Q208" s="139"/>
      <c r="R208" s="139"/>
    </row>
    <row r="209" spans="1:18">
      <c r="A209" s="117" t="s">
        <v>356</v>
      </c>
      <c r="B209" s="216" t="s">
        <v>357</v>
      </c>
      <c r="C209" s="242">
        <v>0</v>
      </c>
      <c r="D209" s="242">
        <v>0</v>
      </c>
      <c r="E209" s="242">
        <v>0</v>
      </c>
      <c r="F209" s="242">
        <v>0</v>
      </c>
      <c r="G209" s="242">
        <v>0</v>
      </c>
      <c r="H209" s="243">
        <v>0</v>
      </c>
      <c r="I209" s="287"/>
      <c r="J209" s="287"/>
      <c r="K209" s="287"/>
      <c r="L209" s="139"/>
      <c r="M209" s="139"/>
      <c r="N209" s="139"/>
      <c r="O209" s="139"/>
      <c r="P209" s="139"/>
      <c r="Q209" s="139"/>
      <c r="R209" s="139"/>
    </row>
    <row r="210" spans="1:18">
      <c r="A210" s="130" t="s">
        <v>687</v>
      </c>
      <c r="B210" s="244" t="s">
        <v>357</v>
      </c>
      <c r="C210" s="245">
        <v>0</v>
      </c>
      <c r="D210" s="245">
        <v>0</v>
      </c>
      <c r="E210" s="245">
        <v>0</v>
      </c>
      <c r="F210" s="245">
        <v>0</v>
      </c>
      <c r="G210" s="245">
        <v>0</v>
      </c>
      <c r="H210" s="246">
        <v>0</v>
      </c>
      <c r="I210" s="287"/>
      <c r="J210" s="287"/>
      <c r="K210" s="287"/>
      <c r="L210" s="139"/>
      <c r="M210" s="139"/>
      <c r="N210" s="139"/>
      <c r="O210" s="139"/>
      <c r="P210" s="139"/>
      <c r="Q210" s="139"/>
      <c r="R210" s="139"/>
    </row>
    <row r="211" spans="1:18">
      <c r="A211" s="117" t="s">
        <v>358</v>
      </c>
      <c r="B211" s="216" t="s">
        <v>275</v>
      </c>
      <c r="C211" s="242">
        <v>0</v>
      </c>
      <c r="D211" s="242">
        <v>0</v>
      </c>
      <c r="E211" s="242">
        <v>0</v>
      </c>
      <c r="F211" s="242">
        <v>0</v>
      </c>
      <c r="G211" s="242">
        <v>0</v>
      </c>
      <c r="H211" s="243">
        <v>0</v>
      </c>
      <c r="I211" s="287"/>
      <c r="J211" s="287"/>
      <c r="K211" s="287"/>
      <c r="L211" s="139"/>
      <c r="M211" s="139"/>
      <c r="N211" s="139"/>
      <c r="O211" s="139"/>
      <c r="P211" s="139"/>
      <c r="Q211" s="139"/>
      <c r="R211" s="139"/>
    </row>
    <row r="212" spans="1:18">
      <c r="A212" s="130" t="s">
        <v>688</v>
      </c>
      <c r="B212" s="244" t="s">
        <v>275</v>
      </c>
      <c r="C212" s="245">
        <v>0</v>
      </c>
      <c r="D212" s="245">
        <v>0</v>
      </c>
      <c r="E212" s="245">
        <v>0</v>
      </c>
      <c r="F212" s="245">
        <v>0</v>
      </c>
      <c r="G212" s="245">
        <v>0</v>
      </c>
      <c r="H212" s="246">
        <v>0</v>
      </c>
      <c r="I212" s="287"/>
      <c r="J212" s="287"/>
      <c r="K212" s="287"/>
      <c r="L212" s="139"/>
      <c r="M212" s="139"/>
      <c r="N212" s="139"/>
      <c r="O212" s="139"/>
      <c r="P212" s="139"/>
      <c r="Q212" s="139"/>
      <c r="R212" s="139"/>
    </row>
    <row r="213" spans="1:18">
      <c r="A213" s="117" t="s">
        <v>359</v>
      </c>
      <c r="B213" s="216" t="s">
        <v>360</v>
      </c>
      <c r="C213" s="242">
        <v>0</v>
      </c>
      <c r="D213" s="242">
        <v>0</v>
      </c>
      <c r="E213" s="242">
        <v>0</v>
      </c>
      <c r="F213" s="242">
        <v>0</v>
      </c>
      <c r="G213" s="242">
        <v>0</v>
      </c>
      <c r="H213" s="243">
        <v>0</v>
      </c>
      <c r="I213" s="287"/>
      <c r="J213" s="287"/>
      <c r="K213" s="287"/>
      <c r="L213" s="139"/>
      <c r="M213" s="139"/>
      <c r="N213" s="139"/>
      <c r="O213" s="139"/>
      <c r="P213" s="139"/>
      <c r="Q213" s="139"/>
      <c r="R213" s="139"/>
    </row>
    <row r="214" spans="1:18">
      <c r="A214" s="130" t="s">
        <v>689</v>
      </c>
      <c r="B214" s="244" t="s">
        <v>360</v>
      </c>
      <c r="C214" s="245">
        <v>0</v>
      </c>
      <c r="D214" s="245">
        <v>0</v>
      </c>
      <c r="E214" s="245">
        <v>0</v>
      </c>
      <c r="F214" s="245">
        <v>0</v>
      </c>
      <c r="G214" s="245">
        <v>0</v>
      </c>
      <c r="H214" s="246">
        <v>0</v>
      </c>
      <c r="I214" s="287"/>
      <c r="J214" s="287"/>
      <c r="K214" s="287"/>
      <c r="L214" s="139"/>
      <c r="M214" s="139"/>
      <c r="N214" s="139"/>
      <c r="O214" s="139"/>
      <c r="P214" s="139"/>
      <c r="Q214" s="139"/>
      <c r="R214" s="139"/>
    </row>
    <row r="215" spans="1:18">
      <c r="A215" s="117" t="s">
        <v>361</v>
      </c>
      <c r="B215" s="216" t="s">
        <v>362</v>
      </c>
      <c r="C215" s="242">
        <v>0</v>
      </c>
      <c r="D215" s="242">
        <v>9155200</v>
      </c>
      <c r="E215" s="242">
        <v>9155200</v>
      </c>
      <c r="F215" s="242">
        <v>0</v>
      </c>
      <c r="G215" s="242">
        <v>0</v>
      </c>
      <c r="H215" s="243">
        <v>0</v>
      </c>
      <c r="I215" s="287"/>
      <c r="J215" s="287"/>
      <c r="K215" s="287"/>
      <c r="L215" s="139"/>
      <c r="M215" s="139"/>
      <c r="N215" s="139"/>
      <c r="O215" s="139"/>
      <c r="P215" s="139"/>
      <c r="Q215" s="139"/>
      <c r="R215" s="139"/>
    </row>
    <row r="216" spans="1:18">
      <c r="A216" s="130" t="s">
        <v>690</v>
      </c>
      <c r="B216" s="244" t="s">
        <v>363</v>
      </c>
      <c r="C216" s="245">
        <v>0</v>
      </c>
      <c r="D216" s="245">
        <v>6102400</v>
      </c>
      <c r="E216" s="245">
        <v>6102400</v>
      </c>
      <c r="F216" s="245">
        <v>0</v>
      </c>
      <c r="G216" s="245">
        <v>0</v>
      </c>
      <c r="H216" s="246">
        <v>0</v>
      </c>
      <c r="I216" s="287"/>
      <c r="J216" s="287"/>
      <c r="K216" s="287"/>
      <c r="L216" s="139"/>
      <c r="M216" s="139"/>
      <c r="N216" s="139"/>
      <c r="O216" s="139"/>
      <c r="P216" s="139"/>
      <c r="Q216" s="139"/>
      <c r="R216" s="139"/>
    </row>
    <row r="217" spans="1:18">
      <c r="A217" s="130" t="s">
        <v>691</v>
      </c>
      <c r="B217" s="244" t="s">
        <v>364</v>
      </c>
      <c r="C217" s="245">
        <v>0</v>
      </c>
      <c r="D217" s="245">
        <v>3052800</v>
      </c>
      <c r="E217" s="245">
        <v>3052800</v>
      </c>
      <c r="F217" s="245">
        <v>0</v>
      </c>
      <c r="G217" s="245">
        <v>0</v>
      </c>
      <c r="H217" s="246">
        <v>0</v>
      </c>
      <c r="I217" s="287"/>
      <c r="J217" s="287"/>
      <c r="K217" s="287"/>
      <c r="L217" s="139"/>
      <c r="M217" s="139"/>
      <c r="N217" s="139"/>
      <c r="O217" s="139"/>
      <c r="P217" s="139"/>
      <c r="Q217" s="139"/>
      <c r="R217" s="139"/>
    </row>
    <row r="218" spans="1:18">
      <c r="A218" s="117" t="s">
        <v>365</v>
      </c>
      <c r="B218" s="216" t="s">
        <v>366</v>
      </c>
      <c r="C218" s="242">
        <v>206730055.06</v>
      </c>
      <c r="D218" s="242">
        <v>0</v>
      </c>
      <c r="E218" s="242">
        <v>0</v>
      </c>
      <c r="F218" s="242">
        <v>206730055.06</v>
      </c>
      <c r="G218" s="242">
        <v>0</v>
      </c>
      <c r="H218" s="243">
        <v>206730055.06</v>
      </c>
      <c r="I218" s="287"/>
      <c r="J218" s="287"/>
      <c r="K218" s="287"/>
      <c r="L218" s="139"/>
      <c r="M218" s="139"/>
      <c r="N218" s="139"/>
      <c r="O218" s="139"/>
      <c r="P218" s="139"/>
      <c r="Q218" s="139"/>
      <c r="R218" s="139"/>
    </row>
    <row r="219" spans="1:18">
      <c r="A219" s="130" t="s">
        <v>692</v>
      </c>
      <c r="B219" s="244" t="s">
        <v>366</v>
      </c>
      <c r="C219" s="245">
        <v>206730055.06</v>
      </c>
      <c r="D219" s="245">
        <v>0</v>
      </c>
      <c r="E219" s="245">
        <v>0</v>
      </c>
      <c r="F219" s="245">
        <v>206730055.06</v>
      </c>
      <c r="G219" s="245">
        <v>0</v>
      </c>
      <c r="H219" s="246">
        <v>206730055.06</v>
      </c>
      <c r="I219" s="287"/>
      <c r="J219" s="287"/>
      <c r="K219" s="287"/>
      <c r="L219" s="139"/>
      <c r="M219" s="139"/>
      <c r="N219" s="139"/>
      <c r="O219" s="139"/>
      <c r="P219" s="139"/>
      <c r="Q219" s="139"/>
      <c r="R219" s="139"/>
    </row>
    <row r="220" spans="1:18">
      <c r="A220" s="117" t="s">
        <v>367</v>
      </c>
      <c r="B220" s="216" t="s">
        <v>368</v>
      </c>
      <c r="C220" s="242">
        <v>8032000</v>
      </c>
      <c r="D220" s="242">
        <v>8032000</v>
      </c>
      <c r="E220" s="242">
        <v>9826349</v>
      </c>
      <c r="F220" s="242">
        <v>9826349</v>
      </c>
      <c r="G220" s="242">
        <v>9826349</v>
      </c>
      <c r="H220" s="243">
        <v>0</v>
      </c>
      <c r="I220" s="287"/>
      <c r="J220" s="287"/>
      <c r="K220" s="287"/>
      <c r="L220" s="139"/>
      <c r="M220" s="139"/>
      <c r="N220" s="139"/>
      <c r="O220" s="139"/>
      <c r="P220" s="139"/>
      <c r="Q220" s="139"/>
      <c r="R220" s="139"/>
    </row>
    <row r="221" spans="1:18">
      <c r="A221" s="130" t="s">
        <v>693</v>
      </c>
      <c r="B221" s="244" t="s">
        <v>368</v>
      </c>
      <c r="C221" s="245">
        <v>8032000</v>
      </c>
      <c r="D221" s="245">
        <v>8032000</v>
      </c>
      <c r="E221" s="245">
        <v>9826349</v>
      </c>
      <c r="F221" s="245">
        <v>9826349</v>
      </c>
      <c r="G221" s="245">
        <v>9826349</v>
      </c>
      <c r="H221" s="246">
        <v>0</v>
      </c>
      <c r="I221" s="287"/>
      <c r="J221" s="287"/>
      <c r="K221" s="287"/>
      <c r="L221" s="139"/>
      <c r="M221" s="139"/>
      <c r="N221" s="139"/>
      <c r="O221" s="139"/>
      <c r="P221" s="139"/>
      <c r="Q221" s="139"/>
      <c r="R221" s="139"/>
    </row>
    <row r="222" spans="1:18">
      <c r="A222" s="117" t="s">
        <v>369</v>
      </c>
      <c r="B222" s="216" t="s">
        <v>370</v>
      </c>
      <c r="C222" s="242">
        <v>0</v>
      </c>
      <c r="D222" s="242">
        <v>21349500</v>
      </c>
      <c r="E222" s="242">
        <v>21349500</v>
      </c>
      <c r="F222" s="242">
        <v>0</v>
      </c>
      <c r="G222" s="242">
        <v>0</v>
      </c>
      <c r="H222" s="243">
        <v>0</v>
      </c>
      <c r="I222" s="287"/>
      <c r="J222" s="287"/>
      <c r="K222" s="287"/>
      <c r="L222" s="139"/>
      <c r="M222" s="139"/>
      <c r="N222" s="139"/>
      <c r="O222" s="139"/>
      <c r="P222" s="139"/>
      <c r="Q222" s="139"/>
      <c r="R222" s="139"/>
    </row>
    <row r="223" spans="1:18">
      <c r="A223" s="130" t="s">
        <v>694</v>
      </c>
      <c r="B223" s="244" t="s">
        <v>371</v>
      </c>
      <c r="C223" s="245">
        <v>0</v>
      </c>
      <c r="D223" s="245">
        <v>18296700</v>
      </c>
      <c r="E223" s="245">
        <v>18296700</v>
      </c>
      <c r="F223" s="245">
        <v>0</v>
      </c>
      <c r="G223" s="245">
        <v>0</v>
      </c>
      <c r="H223" s="246">
        <v>0</v>
      </c>
      <c r="I223" s="287"/>
      <c r="J223" s="287"/>
      <c r="K223" s="287"/>
      <c r="L223" s="139"/>
      <c r="M223" s="139"/>
      <c r="N223" s="139"/>
      <c r="O223" s="139"/>
      <c r="P223" s="139"/>
      <c r="Q223" s="139"/>
      <c r="R223" s="139"/>
    </row>
    <row r="224" spans="1:18">
      <c r="A224" s="130" t="s">
        <v>695</v>
      </c>
      <c r="B224" s="244" t="s">
        <v>372</v>
      </c>
      <c r="C224" s="245">
        <v>0</v>
      </c>
      <c r="D224" s="245">
        <v>3052800</v>
      </c>
      <c r="E224" s="245">
        <v>3052800</v>
      </c>
      <c r="F224" s="245">
        <v>0</v>
      </c>
      <c r="G224" s="245">
        <v>0</v>
      </c>
      <c r="H224" s="246">
        <v>0</v>
      </c>
      <c r="I224" s="287"/>
      <c r="J224" s="287"/>
      <c r="K224" s="287"/>
      <c r="L224" s="139"/>
      <c r="M224" s="139"/>
      <c r="N224" s="139"/>
      <c r="O224" s="139"/>
      <c r="P224" s="139"/>
      <c r="Q224" s="139"/>
      <c r="R224" s="139"/>
    </row>
    <row r="225" spans="1:18">
      <c r="A225" s="117" t="s">
        <v>373</v>
      </c>
      <c r="B225" s="216" t="s">
        <v>374</v>
      </c>
      <c r="C225" s="242">
        <v>0</v>
      </c>
      <c r="D225" s="242">
        <v>3464430</v>
      </c>
      <c r="E225" s="242">
        <v>3464430</v>
      </c>
      <c r="F225" s="242">
        <v>0</v>
      </c>
      <c r="G225" s="242">
        <v>0</v>
      </c>
      <c r="H225" s="243">
        <v>0</v>
      </c>
      <c r="I225" s="287"/>
      <c r="J225" s="287"/>
      <c r="K225" s="287"/>
      <c r="L225" s="139"/>
      <c r="M225" s="139"/>
      <c r="N225" s="139"/>
      <c r="O225" s="139"/>
      <c r="P225" s="139"/>
      <c r="Q225" s="139"/>
      <c r="R225" s="139"/>
    </row>
    <row r="226" spans="1:18">
      <c r="A226" s="130" t="s">
        <v>696</v>
      </c>
      <c r="B226" s="244" t="s">
        <v>374</v>
      </c>
      <c r="C226" s="245">
        <v>0</v>
      </c>
      <c r="D226" s="245">
        <v>3464430</v>
      </c>
      <c r="E226" s="245">
        <v>3464430</v>
      </c>
      <c r="F226" s="245">
        <v>0</v>
      </c>
      <c r="G226" s="245">
        <v>0</v>
      </c>
      <c r="H226" s="246">
        <v>0</v>
      </c>
      <c r="I226" s="287"/>
      <c r="J226" s="287"/>
      <c r="K226" s="287"/>
      <c r="L226" s="139"/>
      <c r="M226" s="139"/>
      <c r="N226" s="139"/>
      <c r="O226" s="139"/>
      <c r="P226" s="139"/>
      <c r="Q226" s="139"/>
      <c r="R226" s="139"/>
    </row>
    <row r="227" spans="1:18">
      <c r="A227" s="117" t="s">
        <v>375</v>
      </c>
      <c r="B227" s="216" t="s">
        <v>376</v>
      </c>
      <c r="C227" s="242">
        <v>0</v>
      </c>
      <c r="D227" s="242">
        <v>0</v>
      </c>
      <c r="E227" s="242">
        <v>0</v>
      </c>
      <c r="F227" s="242">
        <v>0</v>
      </c>
      <c r="G227" s="242">
        <v>0</v>
      </c>
      <c r="H227" s="243">
        <v>0</v>
      </c>
      <c r="I227" s="287"/>
      <c r="J227" s="287"/>
      <c r="K227" s="287"/>
      <c r="L227" s="139"/>
      <c r="M227" s="139"/>
      <c r="N227" s="139"/>
      <c r="O227" s="139"/>
      <c r="P227" s="139"/>
      <c r="Q227" s="139"/>
      <c r="R227" s="139"/>
    </row>
    <row r="228" spans="1:18">
      <c r="A228" s="130" t="s">
        <v>697</v>
      </c>
      <c r="B228" s="244" t="s">
        <v>376</v>
      </c>
      <c r="C228" s="245">
        <v>0</v>
      </c>
      <c r="D228" s="245">
        <v>0</v>
      </c>
      <c r="E228" s="245">
        <v>0</v>
      </c>
      <c r="F228" s="245">
        <v>0</v>
      </c>
      <c r="G228" s="245">
        <v>0</v>
      </c>
      <c r="H228" s="246">
        <v>0</v>
      </c>
      <c r="I228" s="287"/>
      <c r="J228" s="287"/>
      <c r="K228" s="287"/>
      <c r="L228" s="139"/>
      <c r="M228" s="139"/>
      <c r="N228" s="139"/>
      <c r="O228" s="139"/>
      <c r="P228" s="139"/>
      <c r="Q228" s="139"/>
      <c r="R228" s="139"/>
    </row>
    <row r="229" spans="1:18">
      <c r="A229" s="117" t="s">
        <v>377</v>
      </c>
      <c r="B229" s="216" t="s">
        <v>325</v>
      </c>
      <c r="C229" s="242">
        <v>0</v>
      </c>
      <c r="D229" s="242">
        <v>0</v>
      </c>
      <c r="E229" s="242">
        <v>0</v>
      </c>
      <c r="F229" s="242">
        <v>0</v>
      </c>
      <c r="G229" s="242">
        <v>0</v>
      </c>
      <c r="H229" s="243">
        <v>0</v>
      </c>
      <c r="I229" s="287"/>
      <c r="J229" s="287"/>
      <c r="K229" s="287"/>
      <c r="L229" s="139"/>
      <c r="M229" s="139"/>
      <c r="N229" s="139"/>
      <c r="O229" s="139"/>
      <c r="P229" s="139"/>
      <c r="Q229" s="139"/>
      <c r="R229" s="139"/>
    </row>
    <row r="230" spans="1:18">
      <c r="A230" s="130" t="s">
        <v>698</v>
      </c>
      <c r="B230" s="244" t="s">
        <v>325</v>
      </c>
      <c r="C230" s="245">
        <v>0</v>
      </c>
      <c r="D230" s="245">
        <v>0</v>
      </c>
      <c r="E230" s="245">
        <v>0</v>
      </c>
      <c r="F230" s="245">
        <v>0</v>
      </c>
      <c r="G230" s="245">
        <v>0</v>
      </c>
      <c r="H230" s="246">
        <v>0</v>
      </c>
      <c r="I230" s="287"/>
      <c r="J230" s="287"/>
      <c r="K230" s="287"/>
      <c r="L230" s="139"/>
      <c r="M230" s="139"/>
      <c r="N230" s="139"/>
      <c r="O230" s="139"/>
      <c r="P230" s="139"/>
      <c r="Q230" s="139"/>
      <c r="R230" s="139"/>
    </row>
    <row r="231" spans="1:18">
      <c r="A231" s="117" t="s">
        <v>378</v>
      </c>
      <c r="B231" s="216" t="s">
        <v>327</v>
      </c>
      <c r="C231" s="242">
        <v>3096534.37</v>
      </c>
      <c r="D231" s="242">
        <v>30769115.68</v>
      </c>
      <c r="E231" s="242">
        <v>27672581.309999999</v>
      </c>
      <c r="F231" s="242">
        <v>0</v>
      </c>
      <c r="G231" s="288">
        <v>0</v>
      </c>
      <c r="H231" s="289">
        <v>0</v>
      </c>
      <c r="I231" s="287"/>
      <c r="J231" s="287"/>
      <c r="K231" s="287"/>
      <c r="L231" s="139"/>
      <c r="M231" s="139"/>
      <c r="N231" s="139"/>
      <c r="O231" s="139"/>
      <c r="P231" s="139"/>
      <c r="Q231" s="139"/>
      <c r="R231" s="139"/>
    </row>
    <row r="232" spans="1:18">
      <c r="A232" s="130" t="s">
        <v>699</v>
      </c>
      <c r="B232" s="244" t="s">
        <v>327</v>
      </c>
      <c r="C232" s="245">
        <v>3096534.37</v>
      </c>
      <c r="D232" s="245">
        <v>30769115.68</v>
      </c>
      <c r="E232" s="245">
        <v>27672581.309999999</v>
      </c>
      <c r="F232" s="245">
        <v>0</v>
      </c>
      <c r="G232" s="291">
        <v>0</v>
      </c>
      <c r="H232" s="292">
        <v>0</v>
      </c>
      <c r="I232" s="287"/>
      <c r="J232" s="287"/>
      <c r="K232" s="287"/>
      <c r="L232" s="139"/>
      <c r="M232" s="139"/>
      <c r="N232" s="139"/>
      <c r="O232" s="139"/>
      <c r="P232" s="139"/>
      <c r="Q232" s="139"/>
      <c r="R232" s="139"/>
    </row>
    <row r="233" spans="1:18">
      <c r="A233" s="117" t="s">
        <v>379</v>
      </c>
      <c r="B233" s="216" t="s">
        <v>380</v>
      </c>
      <c r="C233" s="242">
        <v>0</v>
      </c>
      <c r="D233" s="242">
        <v>0</v>
      </c>
      <c r="E233" s="242">
        <v>0</v>
      </c>
      <c r="F233" s="242">
        <v>0</v>
      </c>
      <c r="G233" s="242">
        <v>0</v>
      </c>
      <c r="H233" s="243">
        <v>0</v>
      </c>
      <c r="I233" s="287"/>
      <c r="J233" s="287"/>
      <c r="K233" s="287"/>
      <c r="L233" s="139"/>
      <c r="M233" s="139"/>
      <c r="N233" s="139"/>
      <c r="O233" s="139"/>
      <c r="P233" s="139"/>
      <c r="Q233" s="139"/>
      <c r="R233" s="139"/>
    </row>
    <row r="234" spans="1:18">
      <c r="A234" s="130" t="s">
        <v>700</v>
      </c>
      <c r="B234" s="244" t="s">
        <v>380</v>
      </c>
      <c r="C234" s="245">
        <v>0</v>
      </c>
      <c r="D234" s="245">
        <v>0</v>
      </c>
      <c r="E234" s="245">
        <v>0</v>
      </c>
      <c r="F234" s="245">
        <v>0</v>
      </c>
      <c r="G234" s="245">
        <v>0</v>
      </c>
      <c r="H234" s="246">
        <v>0</v>
      </c>
      <c r="I234" s="287"/>
      <c r="J234" s="287"/>
      <c r="K234" s="287"/>
      <c r="L234" s="139"/>
      <c r="M234" s="139"/>
      <c r="N234" s="139"/>
      <c r="O234" s="139"/>
      <c r="P234" s="139"/>
      <c r="Q234" s="139"/>
      <c r="R234" s="139"/>
    </row>
    <row r="235" spans="1:18">
      <c r="A235" s="117" t="s">
        <v>381</v>
      </c>
      <c r="B235" s="216" t="s">
        <v>382</v>
      </c>
      <c r="C235" s="242">
        <v>0</v>
      </c>
      <c r="D235" s="242">
        <v>9234928.5099999998</v>
      </c>
      <c r="E235" s="242">
        <v>9234928.5099999998</v>
      </c>
      <c r="F235" s="242">
        <v>0</v>
      </c>
      <c r="G235" s="288">
        <v>0</v>
      </c>
      <c r="H235" s="289">
        <v>0</v>
      </c>
      <c r="I235" s="287"/>
      <c r="J235" s="287"/>
      <c r="K235" s="287"/>
      <c r="L235" s="139"/>
      <c r="M235" s="139"/>
      <c r="N235" s="139"/>
      <c r="O235" s="139"/>
      <c r="P235" s="139"/>
      <c r="Q235" s="139"/>
      <c r="R235" s="139"/>
    </row>
    <row r="236" spans="1:18">
      <c r="A236" s="130" t="s">
        <v>701</v>
      </c>
      <c r="B236" s="244" t="s">
        <v>382</v>
      </c>
      <c r="C236" s="245">
        <v>0</v>
      </c>
      <c r="D236" s="245">
        <v>9234928.5099999998</v>
      </c>
      <c r="E236" s="245">
        <v>9234928.5099999998</v>
      </c>
      <c r="F236" s="245">
        <v>0</v>
      </c>
      <c r="G236" s="291">
        <v>0</v>
      </c>
      <c r="H236" s="292">
        <v>0</v>
      </c>
      <c r="I236" s="287"/>
      <c r="J236" s="287"/>
      <c r="K236" s="287"/>
      <c r="L236" s="139"/>
      <c r="M236" s="139"/>
      <c r="N236" s="139"/>
      <c r="O236" s="139"/>
      <c r="P236" s="139"/>
      <c r="Q236" s="139"/>
      <c r="R236" s="139"/>
    </row>
    <row r="237" spans="1:18">
      <c r="A237" s="117" t="s">
        <v>383</v>
      </c>
      <c r="B237" s="216" t="s">
        <v>384</v>
      </c>
      <c r="C237" s="242">
        <v>0</v>
      </c>
      <c r="D237" s="242">
        <v>0</v>
      </c>
      <c r="E237" s="242">
        <v>0</v>
      </c>
      <c r="F237" s="242">
        <v>0</v>
      </c>
      <c r="G237" s="242">
        <v>0</v>
      </c>
      <c r="H237" s="243">
        <v>0</v>
      </c>
      <c r="I237" s="287"/>
      <c r="J237" s="287"/>
      <c r="K237" s="287"/>
      <c r="L237" s="139"/>
      <c r="M237" s="139"/>
      <c r="N237" s="139"/>
      <c r="O237" s="139"/>
      <c r="P237" s="139"/>
      <c r="Q237" s="139"/>
      <c r="R237" s="139"/>
    </row>
    <row r="238" spans="1:18">
      <c r="A238" s="130" t="s">
        <v>702</v>
      </c>
      <c r="B238" s="244" t="s">
        <v>384</v>
      </c>
      <c r="C238" s="245">
        <v>0</v>
      </c>
      <c r="D238" s="245">
        <v>0</v>
      </c>
      <c r="E238" s="245">
        <v>0</v>
      </c>
      <c r="F238" s="245">
        <v>0</v>
      </c>
      <c r="G238" s="245">
        <v>0</v>
      </c>
      <c r="H238" s="246">
        <v>0</v>
      </c>
      <c r="I238" s="287"/>
      <c r="J238" s="287"/>
      <c r="K238" s="287"/>
      <c r="L238" s="139"/>
      <c r="M238" s="139"/>
      <c r="N238" s="139"/>
      <c r="O238" s="139"/>
      <c r="P238" s="139"/>
      <c r="Q238" s="139"/>
      <c r="R238" s="139"/>
    </row>
    <row r="239" spans="1:18">
      <c r="A239" s="70" t="s">
        <v>41</v>
      </c>
      <c r="B239" s="213" t="s">
        <v>42</v>
      </c>
      <c r="C239" s="238">
        <v>1466248999.4300001</v>
      </c>
      <c r="D239" s="238">
        <v>683481056</v>
      </c>
      <c r="E239" s="238">
        <v>678699919.27999997</v>
      </c>
      <c r="F239" s="238">
        <v>1461467862.71</v>
      </c>
      <c r="G239" s="238">
        <v>1461467862.71</v>
      </c>
      <c r="H239" s="239">
        <v>0</v>
      </c>
      <c r="I239" s="287"/>
      <c r="J239" s="287"/>
      <c r="K239" s="287"/>
      <c r="L239" s="139"/>
      <c r="M239" s="139"/>
      <c r="N239" s="139"/>
      <c r="O239" s="139"/>
      <c r="P239" s="139"/>
      <c r="Q239" s="139"/>
      <c r="R239" s="139"/>
    </row>
    <row r="240" spans="1:18">
      <c r="A240" s="214" t="s">
        <v>44</v>
      </c>
      <c r="B240" s="215" t="s">
        <v>45</v>
      </c>
      <c r="C240" s="240">
        <v>1466248999.4300001</v>
      </c>
      <c r="D240" s="240">
        <v>683481056</v>
      </c>
      <c r="E240" s="240">
        <v>678699919.27999997</v>
      </c>
      <c r="F240" s="240">
        <v>1461467862.71</v>
      </c>
      <c r="G240" s="240">
        <v>1461467862.71</v>
      </c>
      <c r="H240" s="241">
        <v>0</v>
      </c>
      <c r="I240" s="287"/>
      <c r="J240" s="287"/>
      <c r="K240" s="287"/>
      <c r="L240" s="139"/>
      <c r="M240" s="139"/>
      <c r="N240" s="139"/>
      <c r="O240" s="139"/>
      <c r="P240" s="139"/>
      <c r="Q240" s="139"/>
      <c r="R240" s="139"/>
    </row>
    <row r="241" spans="1:18">
      <c r="A241" s="117" t="s">
        <v>385</v>
      </c>
      <c r="B241" s="216" t="s">
        <v>386</v>
      </c>
      <c r="C241" s="242">
        <v>0</v>
      </c>
      <c r="D241" s="242">
        <v>315045899.81999999</v>
      </c>
      <c r="E241" s="242">
        <v>315045899.81999999</v>
      </c>
      <c r="F241" s="242">
        <v>0</v>
      </c>
      <c r="G241" s="242">
        <v>0</v>
      </c>
      <c r="H241" s="243">
        <v>0</v>
      </c>
      <c r="I241" s="287"/>
      <c r="J241" s="287"/>
      <c r="K241" s="287"/>
      <c r="L241" s="139"/>
      <c r="M241" s="139"/>
      <c r="N241" s="139"/>
      <c r="O241" s="139"/>
      <c r="P241" s="139"/>
      <c r="Q241" s="139"/>
      <c r="R241" s="139"/>
    </row>
    <row r="242" spans="1:18">
      <c r="A242" s="130" t="s">
        <v>703</v>
      </c>
      <c r="B242" s="244" t="s">
        <v>386</v>
      </c>
      <c r="C242" s="245">
        <v>0</v>
      </c>
      <c r="D242" s="245">
        <v>315045899.81999999</v>
      </c>
      <c r="E242" s="245">
        <v>315045899.81999999</v>
      </c>
      <c r="F242" s="245">
        <v>0</v>
      </c>
      <c r="G242" s="245">
        <v>0</v>
      </c>
      <c r="H242" s="246">
        <v>0</v>
      </c>
      <c r="I242" s="287"/>
      <c r="J242" s="287"/>
      <c r="K242" s="287"/>
      <c r="L242" s="139"/>
      <c r="M242" s="139"/>
      <c r="N242" s="139"/>
      <c r="O242" s="139"/>
      <c r="P242" s="139"/>
      <c r="Q242" s="139"/>
      <c r="R242" s="139"/>
    </row>
    <row r="243" spans="1:18">
      <c r="A243" s="117" t="s">
        <v>387</v>
      </c>
      <c r="B243" s="216" t="s">
        <v>388</v>
      </c>
      <c r="C243" s="242">
        <v>76542334.629999995</v>
      </c>
      <c r="D243" s="242">
        <v>51524456</v>
      </c>
      <c r="E243" s="242">
        <v>54113556.359999999</v>
      </c>
      <c r="F243" s="242">
        <v>79131434.989999995</v>
      </c>
      <c r="G243" s="242">
        <v>79131434.989999995</v>
      </c>
      <c r="H243" s="243">
        <v>0</v>
      </c>
      <c r="I243" s="287"/>
      <c r="J243" s="287"/>
      <c r="K243" s="287"/>
      <c r="L243" s="139"/>
      <c r="M243" s="139"/>
      <c r="N243" s="139"/>
      <c r="O243" s="139"/>
      <c r="P243" s="139"/>
      <c r="Q243" s="139"/>
      <c r="R243" s="139"/>
    </row>
    <row r="244" spans="1:18">
      <c r="A244" s="130" t="s">
        <v>704</v>
      </c>
      <c r="B244" s="244" t="s">
        <v>388</v>
      </c>
      <c r="C244" s="245">
        <v>76542334.629999995</v>
      </c>
      <c r="D244" s="245">
        <v>51524456</v>
      </c>
      <c r="E244" s="245">
        <v>54113556.359999999</v>
      </c>
      <c r="F244" s="245">
        <v>79131434.989999995</v>
      </c>
      <c r="G244" s="245">
        <v>79131434.989999995</v>
      </c>
      <c r="H244" s="246">
        <v>0</v>
      </c>
      <c r="I244" s="287"/>
      <c r="J244" s="287"/>
      <c r="K244" s="287"/>
      <c r="L244" s="139"/>
      <c r="M244" s="139"/>
      <c r="N244" s="139"/>
      <c r="O244" s="139"/>
      <c r="P244" s="139"/>
      <c r="Q244" s="139"/>
      <c r="R244" s="139"/>
    </row>
    <row r="245" spans="1:18">
      <c r="A245" s="117" t="s">
        <v>389</v>
      </c>
      <c r="B245" s="216" t="s">
        <v>390</v>
      </c>
      <c r="C245" s="242">
        <v>433067978.75999999</v>
      </c>
      <c r="D245" s="242">
        <v>44231153</v>
      </c>
      <c r="E245" s="242">
        <v>8528381.5700000003</v>
      </c>
      <c r="F245" s="242">
        <v>397365207.32999998</v>
      </c>
      <c r="G245" s="242">
        <v>397365207.32999998</v>
      </c>
      <c r="H245" s="243">
        <v>0</v>
      </c>
      <c r="I245" s="287"/>
      <c r="J245" s="287"/>
      <c r="K245" s="287"/>
      <c r="L245" s="139"/>
      <c r="M245" s="139"/>
      <c r="N245" s="139"/>
      <c r="O245" s="139"/>
      <c r="P245" s="139"/>
      <c r="Q245" s="139"/>
      <c r="R245" s="139"/>
    </row>
    <row r="246" spans="1:18">
      <c r="A246" s="130" t="s">
        <v>705</v>
      </c>
      <c r="B246" s="244" t="s">
        <v>390</v>
      </c>
      <c r="C246" s="245">
        <v>433067978.75999999</v>
      </c>
      <c r="D246" s="245">
        <v>44231153</v>
      </c>
      <c r="E246" s="245">
        <v>8528381.5700000003</v>
      </c>
      <c r="F246" s="245">
        <v>397365207.32999998</v>
      </c>
      <c r="G246" s="245">
        <v>397365207.32999998</v>
      </c>
      <c r="H246" s="246">
        <v>0</v>
      </c>
      <c r="I246" s="287"/>
      <c r="J246" s="287"/>
      <c r="K246" s="287"/>
      <c r="L246" s="139"/>
      <c r="M246" s="139"/>
      <c r="N246" s="139"/>
      <c r="O246" s="139"/>
      <c r="P246" s="139"/>
      <c r="Q246" s="139"/>
      <c r="R246" s="139"/>
    </row>
    <row r="247" spans="1:18">
      <c r="A247" s="117" t="s">
        <v>391</v>
      </c>
      <c r="B247" s="216" t="s">
        <v>392</v>
      </c>
      <c r="C247" s="242">
        <v>363711889.70999998</v>
      </c>
      <c r="D247" s="242">
        <v>31991517</v>
      </c>
      <c r="E247" s="242">
        <v>4098862.16</v>
      </c>
      <c r="F247" s="242">
        <v>335819234.87</v>
      </c>
      <c r="G247" s="242">
        <v>335819234.87</v>
      </c>
      <c r="H247" s="243">
        <v>0</v>
      </c>
      <c r="I247" s="287"/>
      <c r="J247" s="287"/>
      <c r="K247" s="287"/>
      <c r="L247" s="139"/>
      <c r="M247" s="139"/>
      <c r="N247" s="139"/>
      <c r="O247" s="139"/>
      <c r="P247" s="139"/>
      <c r="Q247" s="139"/>
      <c r="R247" s="139"/>
    </row>
    <row r="248" spans="1:18">
      <c r="A248" s="130" t="s">
        <v>706</v>
      </c>
      <c r="B248" s="244" t="s">
        <v>392</v>
      </c>
      <c r="C248" s="245">
        <v>363711889.70999998</v>
      </c>
      <c r="D248" s="245">
        <v>31991517</v>
      </c>
      <c r="E248" s="245">
        <v>4098862.16</v>
      </c>
      <c r="F248" s="245">
        <v>335819234.87</v>
      </c>
      <c r="G248" s="245">
        <v>335819234.87</v>
      </c>
      <c r="H248" s="246">
        <v>0</v>
      </c>
      <c r="I248" s="287"/>
      <c r="J248" s="287"/>
      <c r="K248" s="287"/>
      <c r="L248" s="139"/>
      <c r="M248" s="139"/>
      <c r="N248" s="139"/>
      <c r="O248" s="139"/>
      <c r="P248" s="139"/>
      <c r="Q248" s="139"/>
      <c r="R248" s="139"/>
    </row>
    <row r="249" spans="1:18">
      <c r="A249" s="117" t="s">
        <v>393</v>
      </c>
      <c r="B249" s="216" t="s">
        <v>394</v>
      </c>
      <c r="C249" s="242">
        <v>47789416.460000001</v>
      </c>
      <c r="D249" s="242">
        <v>0</v>
      </c>
      <c r="E249" s="242">
        <v>22474541.539999999</v>
      </c>
      <c r="F249" s="242">
        <v>70263958</v>
      </c>
      <c r="G249" s="242">
        <v>70263958</v>
      </c>
      <c r="H249" s="243">
        <v>0</v>
      </c>
      <c r="I249" s="287"/>
      <c r="J249" s="287"/>
      <c r="K249" s="287"/>
      <c r="L249" s="139"/>
      <c r="M249" s="139"/>
      <c r="N249" s="139"/>
      <c r="O249" s="139"/>
      <c r="P249" s="139"/>
      <c r="Q249" s="139"/>
      <c r="R249" s="139"/>
    </row>
    <row r="250" spans="1:18">
      <c r="A250" s="130" t="s">
        <v>707</v>
      </c>
      <c r="B250" s="244" t="s">
        <v>394</v>
      </c>
      <c r="C250" s="245">
        <v>47789416.460000001</v>
      </c>
      <c r="D250" s="245">
        <v>0</v>
      </c>
      <c r="E250" s="245">
        <v>22474541.539999999</v>
      </c>
      <c r="F250" s="245">
        <v>70263958</v>
      </c>
      <c r="G250" s="245">
        <v>70263958</v>
      </c>
      <c r="H250" s="246">
        <v>0</v>
      </c>
      <c r="I250" s="287"/>
      <c r="J250" s="287"/>
      <c r="K250" s="287"/>
      <c r="L250" s="139"/>
      <c r="M250" s="139"/>
      <c r="N250" s="139"/>
      <c r="O250" s="139"/>
      <c r="P250" s="139"/>
      <c r="Q250" s="139"/>
      <c r="R250" s="139"/>
    </row>
    <row r="251" spans="1:18">
      <c r="A251" s="117" t="s">
        <v>395</v>
      </c>
      <c r="B251" s="216" t="s">
        <v>396</v>
      </c>
      <c r="C251" s="242">
        <v>400421838.39999998</v>
      </c>
      <c r="D251" s="242">
        <v>0</v>
      </c>
      <c r="E251" s="242">
        <v>40803541.469999999</v>
      </c>
      <c r="F251" s="242">
        <v>441225379.87</v>
      </c>
      <c r="G251" s="242">
        <v>441225379.87</v>
      </c>
      <c r="H251" s="243">
        <v>0</v>
      </c>
      <c r="I251" s="287"/>
      <c r="J251" s="287"/>
      <c r="K251" s="287"/>
      <c r="L251" s="139"/>
      <c r="M251" s="139"/>
      <c r="N251" s="139"/>
      <c r="O251" s="139"/>
      <c r="P251" s="139"/>
      <c r="Q251" s="139"/>
      <c r="R251" s="139"/>
    </row>
    <row r="252" spans="1:18">
      <c r="A252" s="130" t="s">
        <v>708</v>
      </c>
      <c r="B252" s="244" t="s">
        <v>396</v>
      </c>
      <c r="C252" s="245">
        <v>400421838.39999998</v>
      </c>
      <c r="D252" s="245">
        <v>0</v>
      </c>
      <c r="E252" s="245">
        <v>40803541.469999999</v>
      </c>
      <c r="F252" s="245">
        <v>441225379.87</v>
      </c>
      <c r="G252" s="245">
        <v>441225379.87</v>
      </c>
      <c r="H252" s="246">
        <v>0</v>
      </c>
      <c r="I252" s="287"/>
      <c r="J252" s="287"/>
      <c r="K252" s="287"/>
      <c r="L252" s="139"/>
      <c r="M252" s="139"/>
      <c r="N252" s="139"/>
      <c r="O252" s="139"/>
      <c r="P252" s="139"/>
      <c r="Q252" s="139"/>
      <c r="R252" s="139"/>
    </row>
    <row r="253" spans="1:18">
      <c r="A253" s="117" t="s">
        <v>397</v>
      </c>
      <c r="B253" s="216" t="s">
        <v>291</v>
      </c>
      <c r="C253" s="242">
        <v>0</v>
      </c>
      <c r="D253" s="242">
        <v>4574812.42</v>
      </c>
      <c r="E253" s="242">
        <v>4574812.42</v>
      </c>
      <c r="F253" s="242">
        <v>0</v>
      </c>
      <c r="G253" s="242">
        <v>0</v>
      </c>
      <c r="H253" s="243">
        <v>0</v>
      </c>
      <c r="I253" s="287"/>
      <c r="J253" s="287"/>
      <c r="K253" s="287"/>
      <c r="L253" s="139"/>
      <c r="M253" s="139"/>
      <c r="N253" s="139"/>
      <c r="O253" s="139"/>
      <c r="P253" s="139"/>
      <c r="Q253" s="139"/>
      <c r="R253" s="139"/>
    </row>
    <row r="254" spans="1:18">
      <c r="A254" s="130" t="s">
        <v>709</v>
      </c>
      <c r="B254" s="244" t="s">
        <v>291</v>
      </c>
      <c r="C254" s="245">
        <v>0</v>
      </c>
      <c r="D254" s="245">
        <v>4574812.42</v>
      </c>
      <c r="E254" s="245">
        <v>4574812.42</v>
      </c>
      <c r="F254" s="245">
        <v>0</v>
      </c>
      <c r="G254" s="245">
        <v>0</v>
      </c>
      <c r="H254" s="246">
        <v>0</v>
      </c>
      <c r="I254" s="287"/>
      <c r="J254" s="287"/>
      <c r="K254" s="287"/>
      <c r="L254" s="139"/>
      <c r="M254" s="139"/>
      <c r="N254" s="139"/>
      <c r="O254" s="139"/>
      <c r="P254" s="139"/>
      <c r="Q254" s="139"/>
      <c r="R254" s="139"/>
    </row>
    <row r="255" spans="1:18">
      <c r="A255" s="117" t="s">
        <v>398</v>
      </c>
      <c r="B255" s="216" t="s">
        <v>399</v>
      </c>
      <c r="C255" s="242">
        <v>144715541.47</v>
      </c>
      <c r="D255" s="242">
        <v>22145285</v>
      </c>
      <c r="E255" s="242">
        <v>15092391.18</v>
      </c>
      <c r="F255" s="242">
        <v>137662647.65000001</v>
      </c>
      <c r="G255" s="242">
        <v>137662647.65000001</v>
      </c>
      <c r="H255" s="243">
        <v>0</v>
      </c>
      <c r="I255" s="287"/>
      <c r="J255" s="287"/>
      <c r="K255" s="287"/>
      <c r="L255" s="139"/>
      <c r="M255" s="139"/>
      <c r="N255" s="139"/>
      <c r="O255" s="139"/>
      <c r="P255" s="139"/>
      <c r="Q255" s="139"/>
      <c r="R255" s="139"/>
    </row>
    <row r="256" spans="1:18">
      <c r="A256" s="130" t="s">
        <v>710</v>
      </c>
      <c r="B256" s="244" t="s">
        <v>399</v>
      </c>
      <c r="C256" s="245">
        <v>106584866.51000001</v>
      </c>
      <c r="D256" s="245">
        <v>18869892</v>
      </c>
      <c r="E256" s="245">
        <v>14553676.41</v>
      </c>
      <c r="F256" s="245">
        <v>102268650.92</v>
      </c>
      <c r="G256" s="245">
        <v>102268650.92</v>
      </c>
      <c r="H256" s="246">
        <v>0</v>
      </c>
      <c r="I256" s="287"/>
      <c r="J256" s="287"/>
      <c r="K256" s="287"/>
      <c r="L256" s="139"/>
      <c r="M256" s="139"/>
      <c r="N256" s="139"/>
      <c r="O256" s="139"/>
      <c r="P256" s="139"/>
      <c r="Q256" s="139"/>
      <c r="R256" s="139"/>
    </row>
    <row r="257" spans="1:18">
      <c r="A257" s="130" t="s">
        <v>711</v>
      </c>
      <c r="B257" s="244" t="s">
        <v>400</v>
      </c>
      <c r="C257" s="245">
        <v>38130674.960000001</v>
      </c>
      <c r="D257" s="245">
        <v>3275393</v>
      </c>
      <c r="E257" s="245">
        <v>538714.77</v>
      </c>
      <c r="F257" s="245">
        <v>35393996.729999997</v>
      </c>
      <c r="G257" s="245">
        <v>35393996.729999997</v>
      </c>
      <c r="H257" s="246">
        <v>0</v>
      </c>
      <c r="I257" s="287"/>
      <c r="J257" s="287"/>
      <c r="K257" s="287"/>
      <c r="L257" s="139"/>
      <c r="M257" s="139"/>
      <c r="N257" s="139"/>
      <c r="O257" s="139"/>
      <c r="P257" s="139"/>
      <c r="Q257" s="139"/>
      <c r="R257" s="139"/>
    </row>
    <row r="258" spans="1:18">
      <c r="A258" s="117" t="s">
        <v>401</v>
      </c>
      <c r="B258" s="216" t="s">
        <v>402</v>
      </c>
      <c r="C258" s="242">
        <v>0</v>
      </c>
      <c r="D258" s="242">
        <v>69661132.760000005</v>
      </c>
      <c r="E258" s="242">
        <v>69661132.760000005</v>
      </c>
      <c r="F258" s="242">
        <v>0</v>
      </c>
      <c r="G258" s="242">
        <v>0</v>
      </c>
      <c r="H258" s="243">
        <v>0</v>
      </c>
      <c r="I258" s="287"/>
      <c r="J258" s="287"/>
      <c r="K258" s="287"/>
      <c r="L258" s="139"/>
      <c r="M258" s="139"/>
      <c r="N258" s="139"/>
      <c r="O258" s="139"/>
      <c r="P258" s="139"/>
      <c r="Q258" s="139"/>
      <c r="R258" s="139"/>
    </row>
    <row r="259" spans="1:18">
      <c r="A259" s="130" t="s">
        <v>712</v>
      </c>
      <c r="B259" s="244" t="s">
        <v>402</v>
      </c>
      <c r="C259" s="245">
        <v>0</v>
      </c>
      <c r="D259" s="245">
        <v>69661132.760000005</v>
      </c>
      <c r="E259" s="245">
        <v>69661132.760000005</v>
      </c>
      <c r="F259" s="245">
        <v>0</v>
      </c>
      <c r="G259" s="245">
        <v>0</v>
      </c>
      <c r="H259" s="246">
        <v>0</v>
      </c>
      <c r="I259" s="287"/>
      <c r="J259" s="287"/>
      <c r="K259" s="287"/>
      <c r="L259" s="139"/>
      <c r="M259" s="139"/>
      <c r="N259" s="139"/>
      <c r="O259" s="139"/>
      <c r="P259" s="139"/>
      <c r="Q259" s="139"/>
      <c r="R259" s="139"/>
    </row>
    <row r="260" spans="1:18">
      <c r="A260" s="117" t="s">
        <v>403</v>
      </c>
      <c r="B260" s="216" t="s">
        <v>404</v>
      </c>
      <c r="C260" s="242">
        <v>0</v>
      </c>
      <c r="D260" s="242">
        <v>3102500</v>
      </c>
      <c r="E260" s="242">
        <v>3102500</v>
      </c>
      <c r="F260" s="242">
        <v>0</v>
      </c>
      <c r="G260" s="242">
        <v>0</v>
      </c>
      <c r="H260" s="243">
        <v>0</v>
      </c>
      <c r="I260" s="287"/>
      <c r="J260" s="287"/>
      <c r="K260" s="287"/>
      <c r="L260" s="139"/>
      <c r="M260" s="139"/>
      <c r="N260" s="139"/>
      <c r="O260" s="139"/>
      <c r="P260" s="139"/>
      <c r="Q260" s="139"/>
      <c r="R260" s="139"/>
    </row>
    <row r="261" spans="1:18">
      <c r="A261" s="130" t="s">
        <v>713</v>
      </c>
      <c r="B261" s="244" t="s">
        <v>404</v>
      </c>
      <c r="C261" s="245">
        <v>0</v>
      </c>
      <c r="D261" s="245">
        <v>3102500</v>
      </c>
      <c r="E261" s="245">
        <v>3102500</v>
      </c>
      <c r="F261" s="245">
        <v>0</v>
      </c>
      <c r="G261" s="245">
        <v>0</v>
      </c>
      <c r="H261" s="246">
        <v>0</v>
      </c>
      <c r="I261" s="287"/>
      <c r="J261" s="287"/>
      <c r="K261" s="287"/>
      <c r="L261" s="139"/>
      <c r="M261" s="139"/>
      <c r="N261" s="139"/>
      <c r="O261" s="139"/>
      <c r="P261" s="139"/>
      <c r="Q261" s="139"/>
      <c r="R261" s="139"/>
    </row>
    <row r="262" spans="1:18">
      <c r="A262" s="117" t="s">
        <v>405</v>
      </c>
      <c r="B262" s="216" t="s">
        <v>406</v>
      </c>
      <c r="C262" s="242">
        <v>0</v>
      </c>
      <c r="D262" s="242">
        <v>0</v>
      </c>
      <c r="E262" s="242">
        <v>0</v>
      </c>
      <c r="F262" s="242">
        <v>0</v>
      </c>
      <c r="G262" s="242">
        <v>0</v>
      </c>
      <c r="H262" s="243">
        <v>0</v>
      </c>
      <c r="I262" s="287"/>
      <c r="J262" s="287"/>
      <c r="K262" s="287"/>
      <c r="L262" s="139"/>
      <c r="M262" s="139"/>
      <c r="N262" s="139"/>
      <c r="O262" s="139"/>
      <c r="P262" s="139"/>
      <c r="Q262" s="139"/>
      <c r="R262" s="139"/>
    </row>
    <row r="263" spans="1:18">
      <c r="A263" s="130" t="s">
        <v>714</v>
      </c>
      <c r="B263" s="244" t="s">
        <v>406</v>
      </c>
      <c r="C263" s="245">
        <v>0</v>
      </c>
      <c r="D263" s="245">
        <v>0</v>
      </c>
      <c r="E263" s="245">
        <v>0</v>
      </c>
      <c r="F263" s="245">
        <v>0</v>
      </c>
      <c r="G263" s="245">
        <v>0</v>
      </c>
      <c r="H263" s="246">
        <v>0</v>
      </c>
      <c r="I263" s="287"/>
      <c r="J263" s="287"/>
      <c r="K263" s="287"/>
      <c r="L263" s="139"/>
      <c r="M263" s="139"/>
      <c r="N263" s="139"/>
      <c r="O263" s="139"/>
      <c r="P263" s="139"/>
      <c r="Q263" s="139"/>
      <c r="R263" s="139"/>
    </row>
    <row r="264" spans="1:18">
      <c r="A264" s="117" t="s">
        <v>407</v>
      </c>
      <c r="B264" s="216" t="s">
        <v>408</v>
      </c>
      <c r="C264" s="242">
        <v>0</v>
      </c>
      <c r="D264" s="242">
        <v>68238600</v>
      </c>
      <c r="E264" s="242">
        <v>68238600</v>
      </c>
      <c r="F264" s="242">
        <v>0</v>
      </c>
      <c r="G264" s="242">
        <v>0</v>
      </c>
      <c r="H264" s="243">
        <v>0</v>
      </c>
      <c r="I264" s="287"/>
      <c r="J264" s="287"/>
      <c r="K264" s="287"/>
      <c r="L264" s="139"/>
      <c r="M264" s="139"/>
      <c r="N264" s="139"/>
      <c r="O264" s="139"/>
      <c r="P264" s="139"/>
      <c r="Q264" s="139"/>
      <c r="R264" s="139"/>
    </row>
    <row r="265" spans="1:18">
      <c r="A265" s="130" t="s">
        <v>715</v>
      </c>
      <c r="B265" s="244" t="s">
        <v>408</v>
      </c>
      <c r="C265" s="245">
        <v>0</v>
      </c>
      <c r="D265" s="245">
        <v>68238600</v>
      </c>
      <c r="E265" s="245">
        <v>68238600</v>
      </c>
      <c r="F265" s="245">
        <v>0</v>
      </c>
      <c r="G265" s="245">
        <v>0</v>
      </c>
      <c r="H265" s="246">
        <v>0</v>
      </c>
      <c r="I265" s="287"/>
      <c r="J265" s="287"/>
      <c r="K265" s="287"/>
      <c r="L265" s="139"/>
      <c r="M265" s="139"/>
      <c r="N265" s="139"/>
      <c r="O265" s="139"/>
      <c r="P265" s="139"/>
      <c r="Q265" s="139"/>
      <c r="R265" s="139"/>
    </row>
    <row r="266" spans="1:18">
      <c r="A266" s="117" t="s">
        <v>409</v>
      </c>
      <c r="B266" s="216" t="s">
        <v>410</v>
      </c>
      <c r="C266" s="242">
        <v>0</v>
      </c>
      <c r="D266" s="242">
        <v>48570100</v>
      </c>
      <c r="E266" s="242">
        <v>48570100</v>
      </c>
      <c r="F266" s="242">
        <v>0</v>
      </c>
      <c r="G266" s="242">
        <v>0</v>
      </c>
      <c r="H266" s="243">
        <v>0</v>
      </c>
      <c r="I266" s="287"/>
      <c r="J266" s="287"/>
      <c r="K266" s="287"/>
      <c r="L266" s="139"/>
      <c r="M266" s="139"/>
      <c r="N266" s="139"/>
      <c r="O266" s="139"/>
      <c r="P266" s="139"/>
      <c r="Q266" s="139"/>
      <c r="R266" s="139"/>
    </row>
    <row r="267" spans="1:18">
      <c r="A267" s="130" t="s">
        <v>716</v>
      </c>
      <c r="B267" s="244" t="s">
        <v>410</v>
      </c>
      <c r="C267" s="245">
        <v>0</v>
      </c>
      <c r="D267" s="245">
        <v>48570100</v>
      </c>
      <c r="E267" s="245">
        <v>48570100</v>
      </c>
      <c r="F267" s="245">
        <v>0</v>
      </c>
      <c r="G267" s="245">
        <v>0</v>
      </c>
      <c r="H267" s="246">
        <v>0</v>
      </c>
      <c r="I267" s="287"/>
      <c r="J267" s="287"/>
      <c r="K267" s="287"/>
      <c r="L267" s="139"/>
      <c r="M267" s="139"/>
      <c r="N267" s="139"/>
      <c r="O267" s="139"/>
      <c r="P267" s="139"/>
      <c r="Q267" s="139"/>
      <c r="R267" s="139"/>
    </row>
    <row r="268" spans="1:18">
      <c r="A268" s="117" t="s">
        <v>411</v>
      </c>
      <c r="B268" s="216" t="s">
        <v>412</v>
      </c>
      <c r="C268" s="242">
        <v>0</v>
      </c>
      <c r="D268" s="242">
        <v>24395600</v>
      </c>
      <c r="E268" s="242">
        <v>24395600</v>
      </c>
      <c r="F268" s="242">
        <v>0</v>
      </c>
      <c r="G268" s="242">
        <v>0</v>
      </c>
      <c r="H268" s="243">
        <v>0</v>
      </c>
      <c r="I268" s="287"/>
      <c r="J268" s="287"/>
      <c r="K268" s="287"/>
      <c r="L268" s="139"/>
      <c r="M268" s="139"/>
      <c r="N268" s="139"/>
      <c r="O268" s="139"/>
      <c r="P268" s="139"/>
      <c r="Q268" s="139"/>
      <c r="R268" s="139"/>
    </row>
    <row r="269" spans="1:18">
      <c r="A269" s="130" t="s">
        <v>717</v>
      </c>
      <c r="B269" s="244" t="s">
        <v>412</v>
      </c>
      <c r="C269" s="245">
        <v>0</v>
      </c>
      <c r="D269" s="245">
        <v>24395600</v>
      </c>
      <c r="E269" s="245">
        <v>24395600</v>
      </c>
      <c r="F269" s="245">
        <v>0</v>
      </c>
      <c r="G269" s="245">
        <v>0</v>
      </c>
      <c r="H269" s="246">
        <v>0</v>
      </c>
      <c r="I269" s="287"/>
      <c r="J269" s="287"/>
      <c r="K269" s="287"/>
      <c r="L269" s="139"/>
      <c r="M269" s="139"/>
      <c r="N269" s="139"/>
      <c r="O269" s="139"/>
      <c r="P269" s="139"/>
      <c r="Q269" s="139"/>
      <c r="R269" s="139"/>
    </row>
    <row r="270" spans="1:18">
      <c r="A270" s="117" t="s">
        <v>413</v>
      </c>
      <c r="B270" s="216" t="s">
        <v>414</v>
      </c>
      <c r="C270" s="242">
        <v>0</v>
      </c>
      <c r="D270" s="242">
        <v>0</v>
      </c>
      <c r="E270" s="242">
        <v>0</v>
      </c>
      <c r="F270" s="242">
        <v>0</v>
      </c>
      <c r="G270" s="242">
        <v>0</v>
      </c>
      <c r="H270" s="243">
        <v>0</v>
      </c>
      <c r="I270" s="287"/>
      <c r="J270" s="287"/>
      <c r="K270" s="287"/>
      <c r="L270" s="139"/>
      <c r="M270" s="139"/>
      <c r="N270" s="139"/>
      <c r="O270" s="139"/>
      <c r="P270" s="139"/>
      <c r="Q270" s="139"/>
      <c r="R270" s="139"/>
    </row>
    <row r="271" spans="1:18">
      <c r="A271" s="130" t="s">
        <v>718</v>
      </c>
      <c r="B271" s="244" t="s">
        <v>414</v>
      </c>
      <c r="C271" s="245">
        <v>0</v>
      </c>
      <c r="D271" s="245">
        <v>0</v>
      </c>
      <c r="E271" s="245">
        <v>0</v>
      </c>
      <c r="F271" s="245">
        <v>0</v>
      </c>
      <c r="G271" s="245">
        <v>0</v>
      </c>
      <c r="H271" s="246">
        <v>0</v>
      </c>
      <c r="I271" s="287"/>
      <c r="J271" s="287"/>
      <c r="K271" s="287"/>
      <c r="L271" s="139"/>
      <c r="M271" s="139"/>
      <c r="N271" s="139"/>
      <c r="O271" s="139"/>
      <c r="P271" s="139"/>
      <c r="Q271" s="139"/>
      <c r="R271" s="139"/>
    </row>
    <row r="272" spans="1:18">
      <c r="A272" s="70" t="s">
        <v>62</v>
      </c>
      <c r="B272" s="213" t="s">
        <v>68</v>
      </c>
      <c r="C272" s="238">
        <v>10744974211</v>
      </c>
      <c r="D272" s="238">
        <v>0</v>
      </c>
      <c r="E272" s="238">
        <v>0</v>
      </c>
      <c r="F272" s="238">
        <v>10744974211</v>
      </c>
      <c r="G272" s="238">
        <v>0</v>
      </c>
      <c r="H272" s="239">
        <v>10744974211</v>
      </c>
      <c r="I272" s="287"/>
      <c r="J272" s="287"/>
      <c r="K272" s="287"/>
      <c r="L272" s="139"/>
      <c r="M272" s="139"/>
      <c r="N272" s="139"/>
      <c r="O272" s="139"/>
      <c r="P272" s="139"/>
      <c r="Q272" s="139"/>
      <c r="R272" s="139"/>
    </row>
    <row r="273" spans="1:18">
      <c r="A273" s="214" t="s">
        <v>69</v>
      </c>
      <c r="B273" s="215" t="s">
        <v>70</v>
      </c>
      <c r="C273" s="240">
        <v>10744974211</v>
      </c>
      <c r="D273" s="240">
        <v>0</v>
      </c>
      <c r="E273" s="240">
        <v>0</v>
      </c>
      <c r="F273" s="240">
        <v>10744974211</v>
      </c>
      <c r="G273" s="240">
        <v>0</v>
      </c>
      <c r="H273" s="241">
        <v>10744974211</v>
      </c>
      <c r="I273" s="287"/>
      <c r="J273" s="287"/>
      <c r="K273" s="287"/>
      <c r="L273" s="139"/>
      <c r="M273" s="139"/>
      <c r="N273" s="139"/>
      <c r="O273" s="139"/>
      <c r="P273" s="139"/>
      <c r="Q273" s="139"/>
      <c r="R273" s="139"/>
    </row>
    <row r="274" spans="1:18">
      <c r="A274" s="117" t="s">
        <v>415</v>
      </c>
      <c r="B274" s="216" t="s">
        <v>416</v>
      </c>
      <c r="C274" s="242">
        <v>10744974211</v>
      </c>
      <c r="D274" s="242">
        <v>0</v>
      </c>
      <c r="E274" s="242">
        <v>0</v>
      </c>
      <c r="F274" s="242">
        <v>10744974211</v>
      </c>
      <c r="G274" s="242">
        <v>0</v>
      </c>
      <c r="H274" s="243">
        <v>10744974211</v>
      </c>
      <c r="I274" s="287"/>
      <c r="J274" s="287"/>
      <c r="K274" s="287"/>
      <c r="L274" s="139"/>
      <c r="M274" s="139"/>
      <c r="N274" s="139"/>
      <c r="O274" s="139"/>
      <c r="P274" s="139"/>
      <c r="Q274" s="139"/>
      <c r="R274" s="139"/>
    </row>
    <row r="275" spans="1:18">
      <c r="A275" s="130" t="s">
        <v>719</v>
      </c>
      <c r="B275" s="244" t="s">
        <v>416</v>
      </c>
      <c r="C275" s="245">
        <v>10744974211</v>
      </c>
      <c r="D275" s="245">
        <v>0</v>
      </c>
      <c r="E275" s="245">
        <v>0</v>
      </c>
      <c r="F275" s="245">
        <v>10744974211</v>
      </c>
      <c r="G275" s="245">
        <v>0</v>
      </c>
      <c r="H275" s="246">
        <v>10744974211</v>
      </c>
      <c r="I275" s="287"/>
      <c r="J275" s="287"/>
      <c r="K275" s="287"/>
      <c r="L275" s="139"/>
      <c r="M275" s="139"/>
      <c r="N275" s="139"/>
      <c r="O275" s="139"/>
      <c r="P275" s="139"/>
      <c r="Q275" s="139"/>
      <c r="R275" s="139"/>
    </row>
    <row r="276" spans="1:18">
      <c r="A276" s="70" t="s">
        <v>48</v>
      </c>
      <c r="B276" s="213" t="s">
        <v>49</v>
      </c>
      <c r="C276" s="238">
        <v>6345312628.3800001</v>
      </c>
      <c r="D276" s="238">
        <v>2135647073.5</v>
      </c>
      <c r="E276" s="238">
        <v>74759378</v>
      </c>
      <c r="F276" s="238">
        <v>4284424932.8800001</v>
      </c>
      <c r="G276" s="238">
        <v>4284424932.8800001</v>
      </c>
      <c r="H276" s="239">
        <v>0</v>
      </c>
      <c r="I276" s="287"/>
      <c r="J276" s="287"/>
      <c r="K276" s="287"/>
      <c r="L276" s="139"/>
      <c r="M276" s="139"/>
      <c r="N276" s="139"/>
      <c r="O276" s="139"/>
      <c r="P276" s="139"/>
      <c r="Q276" s="139"/>
      <c r="R276" s="139"/>
    </row>
    <row r="277" spans="1:18">
      <c r="A277" s="214" t="s">
        <v>52</v>
      </c>
      <c r="B277" s="215" t="s">
        <v>53</v>
      </c>
      <c r="C277" s="240">
        <v>6345312628.3800001</v>
      </c>
      <c r="D277" s="240">
        <v>2135647073.5</v>
      </c>
      <c r="E277" s="240">
        <v>74759378</v>
      </c>
      <c r="F277" s="240">
        <v>4284424932.8800001</v>
      </c>
      <c r="G277" s="240">
        <v>4284424932.8800001</v>
      </c>
      <c r="H277" s="241">
        <v>0</v>
      </c>
      <c r="I277" s="287"/>
      <c r="J277" s="287"/>
      <c r="K277" s="287"/>
      <c r="L277" s="139"/>
      <c r="M277" s="139"/>
      <c r="N277" s="139"/>
      <c r="O277" s="139"/>
      <c r="P277" s="139"/>
      <c r="Q277" s="139"/>
      <c r="R277" s="139"/>
    </row>
    <row r="278" spans="1:18">
      <c r="A278" s="117" t="s">
        <v>417</v>
      </c>
      <c r="B278" s="216" t="s">
        <v>224</v>
      </c>
      <c r="C278" s="242">
        <v>6345312628.3800001</v>
      </c>
      <c r="D278" s="242">
        <v>2135647073.5</v>
      </c>
      <c r="E278" s="242">
        <v>74759378</v>
      </c>
      <c r="F278" s="242">
        <v>4284424932.8800001</v>
      </c>
      <c r="G278" s="242">
        <v>4284424932.8800001</v>
      </c>
      <c r="H278" s="243">
        <v>0</v>
      </c>
      <c r="I278" s="287"/>
      <c r="J278" s="287"/>
      <c r="K278" s="287"/>
      <c r="L278" s="139"/>
      <c r="M278" s="139"/>
      <c r="N278" s="139"/>
      <c r="O278" s="139"/>
      <c r="P278" s="139"/>
      <c r="Q278" s="139"/>
      <c r="R278" s="139"/>
    </row>
    <row r="279" spans="1:18">
      <c r="A279" s="130" t="s">
        <v>720</v>
      </c>
      <c r="B279" s="244" t="s">
        <v>224</v>
      </c>
      <c r="C279" s="245">
        <v>6345312628.3800001</v>
      </c>
      <c r="D279" s="245">
        <v>2135647073.5</v>
      </c>
      <c r="E279" s="245">
        <v>74759378</v>
      </c>
      <c r="F279" s="245">
        <v>4284424932.8800001</v>
      </c>
      <c r="G279" s="245">
        <v>4284424932.8800001</v>
      </c>
      <c r="H279" s="246">
        <v>0</v>
      </c>
      <c r="I279" s="287"/>
      <c r="J279" s="287"/>
      <c r="K279" s="287"/>
      <c r="L279" s="139"/>
      <c r="M279" s="139"/>
      <c r="N279" s="139"/>
      <c r="O279" s="139"/>
      <c r="P279" s="139"/>
      <c r="Q279" s="139"/>
      <c r="R279" s="139"/>
    </row>
    <row r="280" spans="1:18">
      <c r="A280" s="247" t="s">
        <v>418</v>
      </c>
      <c r="B280" s="248" t="s">
        <v>78</v>
      </c>
      <c r="C280" s="249">
        <v>15085817316.82</v>
      </c>
      <c r="D280" s="249">
        <v>79627466.109999999</v>
      </c>
      <c r="E280" s="249">
        <v>67634499.799999997</v>
      </c>
      <c r="F280" s="249">
        <v>15073824350.51</v>
      </c>
      <c r="G280" s="249">
        <v>0</v>
      </c>
      <c r="H280" s="250">
        <v>15073824350.51</v>
      </c>
      <c r="I280" s="287"/>
      <c r="J280" s="287"/>
      <c r="K280" s="287"/>
      <c r="L280" s="139"/>
      <c r="M280" s="139"/>
      <c r="N280" s="139"/>
      <c r="O280" s="139"/>
      <c r="P280" s="139"/>
      <c r="Q280" s="139"/>
      <c r="R280" s="139"/>
    </row>
    <row r="281" spans="1:18">
      <c r="A281" s="70" t="s">
        <v>81</v>
      </c>
      <c r="B281" s="213" t="s">
        <v>82</v>
      </c>
      <c r="C281" s="238">
        <v>15085817316.82</v>
      </c>
      <c r="D281" s="238">
        <v>79627466.109999999</v>
      </c>
      <c r="E281" s="238">
        <v>67634499.799999997</v>
      </c>
      <c r="F281" s="238">
        <v>15073824350.51</v>
      </c>
      <c r="G281" s="238">
        <v>0</v>
      </c>
      <c r="H281" s="239">
        <v>15073824350.51</v>
      </c>
      <c r="I281" s="287"/>
      <c r="J281" s="287"/>
      <c r="K281" s="287"/>
      <c r="L281" s="139"/>
      <c r="M281" s="139"/>
      <c r="N281" s="139"/>
      <c r="O281" s="139"/>
      <c r="P281" s="139"/>
      <c r="Q281" s="139"/>
      <c r="R281" s="139"/>
    </row>
    <row r="282" spans="1:18">
      <c r="A282" s="214" t="s">
        <v>85</v>
      </c>
      <c r="B282" s="215" t="s">
        <v>86</v>
      </c>
      <c r="C282" s="240">
        <v>12771061542.1</v>
      </c>
      <c r="D282" s="240">
        <v>0</v>
      </c>
      <c r="E282" s="240">
        <v>0</v>
      </c>
      <c r="F282" s="240">
        <v>12771061542.1</v>
      </c>
      <c r="G282" s="240">
        <v>0</v>
      </c>
      <c r="H282" s="241">
        <v>12771061542.1</v>
      </c>
      <c r="I282" s="287"/>
      <c r="J282" s="287"/>
      <c r="K282" s="287"/>
      <c r="L282" s="139"/>
      <c r="M282" s="139"/>
      <c r="N282" s="139"/>
      <c r="O282" s="139"/>
      <c r="P282" s="139"/>
      <c r="Q282" s="139"/>
      <c r="R282" s="139"/>
    </row>
    <row r="283" spans="1:18">
      <c r="A283" s="117" t="s">
        <v>419</v>
      </c>
      <c r="B283" s="216" t="s">
        <v>420</v>
      </c>
      <c r="C283" s="242">
        <v>12771061542.1</v>
      </c>
      <c r="D283" s="242">
        <v>0</v>
      </c>
      <c r="E283" s="242">
        <v>0</v>
      </c>
      <c r="F283" s="242">
        <v>12771061542.1</v>
      </c>
      <c r="G283" s="242">
        <v>0</v>
      </c>
      <c r="H283" s="243">
        <v>12771061542.1</v>
      </c>
      <c r="I283" s="287"/>
      <c r="J283" s="287"/>
      <c r="K283" s="287"/>
      <c r="L283" s="139"/>
      <c r="M283" s="139"/>
      <c r="N283" s="139"/>
      <c r="O283" s="139"/>
      <c r="P283" s="139"/>
      <c r="Q283" s="139"/>
      <c r="R283" s="139"/>
    </row>
    <row r="284" spans="1:18">
      <c r="A284" s="130" t="s">
        <v>721</v>
      </c>
      <c r="B284" s="244" t="s">
        <v>722</v>
      </c>
      <c r="C284" s="245">
        <v>12771061542.1</v>
      </c>
      <c r="D284" s="245">
        <v>0</v>
      </c>
      <c r="E284" s="245">
        <v>0</v>
      </c>
      <c r="F284" s="245">
        <v>12771061542.1</v>
      </c>
      <c r="G284" s="245">
        <v>0</v>
      </c>
      <c r="H284" s="246">
        <v>12771061542.1</v>
      </c>
      <c r="I284" s="287"/>
      <c r="J284" s="287"/>
      <c r="K284" s="287"/>
      <c r="L284" s="139"/>
      <c r="M284" s="139"/>
      <c r="N284" s="139"/>
      <c r="O284" s="139"/>
      <c r="P284" s="139"/>
      <c r="Q284" s="139"/>
      <c r="R284" s="139"/>
    </row>
    <row r="285" spans="1:18">
      <c r="A285" s="214" t="s">
        <v>89</v>
      </c>
      <c r="B285" s="215" t="s">
        <v>421</v>
      </c>
      <c r="C285" s="240">
        <v>2314755774.7199998</v>
      </c>
      <c r="D285" s="240">
        <v>79627466.109999999</v>
      </c>
      <c r="E285" s="240">
        <v>67634499.799999997</v>
      </c>
      <c r="F285" s="240">
        <v>2302762808.4099998</v>
      </c>
      <c r="G285" s="240">
        <v>0</v>
      </c>
      <c r="H285" s="241">
        <v>2302762808.4099998</v>
      </c>
      <c r="I285" s="287"/>
      <c r="J285" s="287"/>
      <c r="K285" s="287"/>
      <c r="L285" s="139"/>
      <c r="M285" s="139"/>
      <c r="N285" s="139"/>
      <c r="O285" s="139"/>
      <c r="P285" s="139"/>
      <c r="Q285" s="139"/>
      <c r="R285" s="139"/>
    </row>
    <row r="286" spans="1:18">
      <c r="A286" s="117" t="s">
        <v>422</v>
      </c>
      <c r="B286" s="216" t="s">
        <v>423</v>
      </c>
      <c r="C286" s="242">
        <v>5551746693.0200005</v>
      </c>
      <c r="D286" s="242">
        <v>67634499.799999997</v>
      </c>
      <c r="E286" s="242">
        <v>0</v>
      </c>
      <c r="F286" s="242">
        <v>5484112193.2200003</v>
      </c>
      <c r="G286" s="242">
        <v>0</v>
      </c>
      <c r="H286" s="243">
        <v>5484112193.2200003</v>
      </c>
      <c r="I286" s="287"/>
      <c r="J286" s="287"/>
      <c r="K286" s="287"/>
      <c r="L286" s="139"/>
      <c r="M286" s="139"/>
      <c r="N286" s="139"/>
      <c r="O286" s="139"/>
      <c r="P286" s="139"/>
      <c r="Q286" s="139"/>
      <c r="R286" s="139"/>
    </row>
    <row r="287" spans="1:18">
      <c r="A287" s="130" t="s">
        <v>723</v>
      </c>
      <c r="B287" s="244" t="s">
        <v>423</v>
      </c>
      <c r="C287" s="245">
        <v>5385745053.9300003</v>
      </c>
      <c r="D287" s="245">
        <v>0</v>
      </c>
      <c r="E287" s="245">
        <v>0</v>
      </c>
      <c r="F287" s="245">
        <v>5385745053.9300003</v>
      </c>
      <c r="G287" s="245">
        <v>0</v>
      </c>
      <c r="H287" s="246">
        <v>5385745053.9300003</v>
      </c>
      <c r="I287" s="287"/>
      <c r="J287" s="287"/>
      <c r="K287" s="287"/>
      <c r="L287" s="139"/>
      <c r="M287" s="139"/>
      <c r="N287" s="139"/>
      <c r="O287" s="139"/>
      <c r="P287" s="139"/>
      <c r="Q287" s="139"/>
      <c r="R287" s="139"/>
    </row>
    <row r="288" spans="1:18">
      <c r="A288" s="130" t="s">
        <v>724</v>
      </c>
      <c r="B288" s="244" t="s">
        <v>725</v>
      </c>
      <c r="C288" s="245">
        <v>166001639.09</v>
      </c>
      <c r="D288" s="245">
        <v>67634499.799999997</v>
      </c>
      <c r="E288" s="245">
        <v>0</v>
      </c>
      <c r="F288" s="245">
        <v>98367139.290000007</v>
      </c>
      <c r="G288" s="245">
        <v>0</v>
      </c>
      <c r="H288" s="246">
        <v>98367139.290000007</v>
      </c>
      <c r="I288" s="287"/>
      <c r="J288" s="287"/>
      <c r="K288" s="287"/>
      <c r="L288" s="139"/>
      <c r="M288" s="139"/>
      <c r="N288" s="139"/>
      <c r="O288" s="139"/>
      <c r="P288" s="139"/>
      <c r="Q288" s="139"/>
      <c r="R288" s="139"/>
    </row>
    <row r="289" spans="1:18">
      <c r="A289" s="117" t="s">
        <v>424</v>
      </c>
      <c r="B289" s="216" t="s">
        <v>425</v>
      </c>
      <c r="C289" s="242">
        <v>-3236990918.3000002</v>
      </c>
      <c r="D289" s="242">
        <v>11992966.310000001</v>
      </c>
      <c r="E289" s="242">
        <v>67634499.799999997</v>
      </c>
      <c r="F289" s="242">
        <v>-3181349384.8099999</v>
      </c>
      <c r="G289" s="242">
        <v>0</v>
      </c>
      <c r="H289" s="243">
        <v>-3181349384.8099999</v>
      </c>
      <c r="I289" s="287"/>
      <c r="J289" s="287"/>
      <c r="K289" s="287"/>
      <c r="L289" s="139"/>
      <c r="M289" s="139"/>
      <c r="N289" s="139"/>
      <c r="O289" s="139"/>
      <c r="P289" s="139"/>
      <c r="Q289" s="139"/>
      <c r="R289" s="139"/>
    </row>
    <row r="290" spans="1:18">
      <c r="A290" s="130" t="s">
        <v>726</v>
      </c>
      <c r="B290" s="244" t="s">
        <v>425</v>
      </c>
      <c r="C290" s="245">
        <v>-3181349384.8099999</v>
      </c>
      <c r="D290" s="245">
        <v>0</v>
      </c>
      <c r="E290" s="245">
        <v>0</v>
      </c>
      <c r="F290" s="245">
        <v>-3181349384.8099999</v>
      </c>
      <c r="G290" s="245">
        <v>0</v>
      </c>
      <c r="H290" s="246">
        <v>-3181349384.8099999</v>
      </c>
      <c r="I290" s="287"/>
      <c r="J290" s="287"/>
      <c r="K290" s="287"/>
      <c r="L290" s="139"/>
      <c r="M290" s="139"/>
      <c r="N290" s="139"/>
      <c r="O290" s="139"/>
      <c r="P290" s="139"/>
      <c r="Q290" s="139"/>
      <c r="R290" s="139"/>
    </row>
    <row r="291" spans="1:18">
      <c r="A291" s="130" t="s">
        <v>727</v>
      </c>
      <c r="B291" s="244" t="s">
        <v>725</v>
      </c>
      <c r="C291" s="245">
        <v>-55641533.490000002</v>
      </c>
      <c r="D291" s="245">
        <v>11992966.310000001</v>
      </c>
      <c r="E291" s="245">
        <v>67634499.799999997</v>
      </c>
      <c r="F291" s="245">
        <v>0</v>
      </c>
      <c r="G291" s="245">
        <v>0</v>
      </c>
      <c r="H291" s="246">
        <v>0</v>
      </c>
      <c r="I291" s="287"/>
      <c r="J291" s="287"/>
      <c r="K291" s="287"/>
      <c r="L291" s="139"/>
      <c r="M291" s="139"/>
      <c r="N291" s="139"/>
      <c r="O291" s="139"/>
      <c r="P291" s="139"/>
      <c r="Q291" s="139"/>
      <c r="R291" s="139"/>
    </row>
    <row r="292" spans="1:18">
      <c r="A292" s="214" t="s">
        <v>96</v>
      </c>
      <c r="B292" s="215" t="s">
        <v>93</v>
      </c>
      <c r="C292" s="240">
        <v>0</v>
      </c>
      <c r="D292" s="240">
        <v>0</v>
      </c>
      <c r="E292" s="240">
        <v>0</v>
      </c>
      <c r="F292" s="240">
        <v>0</v>
      </c>
      <c r="G292" s="240">
        <v>0</v>
      </c>
      <c r="H292" s="241">
        <v>0</v>
      </c>
      <c r="I292" s="287"/>
      <c r="J292" s="287"/>
      <c r="K292" s="287"/>
      <c r="L292" s="139"/>
      <c r="M292" s="139"/>
      <c r="N292" s="139"/>
      <c r="O292" s="139"/>
      <c r="P292" s="139"/>
      <c r="Q292" s="139"/>
      <c r="R292" s="139"/>
    </row>
    <row r="293" spans="1:18">
      <c r="A293" s="117" t="s">
        <v>426</v>
      </c>
      <c r="B293" s="216" t="s">
        <v>427</v>
      </c>
      <c r="C293" s="242">
        <v>0</v>
      </c>
      <c r="D293" s="242">
        <v>0</v>
      </c>
      <c r="E293" s="242">
        <v>0</v>
      </c>
      <c r="F293" s="242">
        <v>0</v>
      </c>
      <c r="G293" s="242">
        <v>0</v>
      </c>
      <c r="H293" s="243">
        <v>0</v>
      </c>
      <c r="I293" s="287"/>
      <c r="J293" s="287"/>
      <c r="K293" s="287"/>
      <c r="L293" s="139"/>
      <c r="M293" s="139"/>
      <c r="N293" s="139"/>
      <c r="O293" s="139"/>
      <c r="P293" s="139"/>
      <c r="Q293" s="139"/>
      <c r="R293" s="139"/>
    </row>
    <row r="294" spans="1:18">
      <c r="A294" s="130" t="s">
        <v>728</v>
      </c>
      <c r="B294" s="244" t="s">
        <v>729</v>
      </c>
      <c r="C294" s="245">
        <v>0</v>
      </c>
      <c r="D294" s="245">
        <v>0</v>
      </c>
      <c r="E294" s="245">
        <v>0</v>
      </c>
      <c r="F294" s="245">
        <v>0</v>
      </c>
      <c r="G294" s="245">
        <v>0</v>
      </c>
      <c r="H294" s="246">
        <v>0</v>
      </c>
      <c r="I294" s="287"/>
      <c r="J294" s="287"/>
      <c r="K294" s="287"/>
      <c r="L294" s="139"/>
      <c r="M294" s="139"/>
      <c r="N294" s="139"/>
      <c r="O294" s="139"/>
      <c r="P294" s="139"/>
      <c r="Q294" s="139"/>
      <c r="R294" s="139"/>
    </row>
    <row r="295" spans="1:18" ht="25.5">
      <c r="A295" s="214" t="s">
        <v>428</v>
      </c>
      <c r="B295" s="215" t="s">
        <v>97</v>
      </c>
      <c r="C295" s="240">
        <v>0</v>
      </c>
      <c r="D295" s="240">
        <v>0</v>
      </c>
      <c r="E295" s="240">
        <v>0</v>
      </c>
      <c r="F295" s="240">
        <v>0</v>
      </c>
      <c r="G295" s="240">
        <v>0</v>
      </c>
      <c r="H295" s="241">
        <v>0</v>
      </c>
      <c r="I295" s="287"/>
      <c r="J295" s="287"/>
      <c r="K295" s="287"/>
      <c r="L295" s="139"/>
      <c r="M295" s="139"/>
      <c r="N295" s="139"/>
      <c r="O295" s="139"/>
      <c r="P295" s="139"/>
      <c r="Q295" s="139"/>
      <c r="R295" s="139"/>
    </row>
    <row r="296" spans="1:18">
      <c r="A296" s="117" t="s">
        <v>429</v>
      </c>
      <c r="B296" s="216" t="s">
        <v>430</v>
      </c>
      <c r="C296" s="242">
        <v>0</v>
      </c>
      <c r="D296" s="242">
        <v>0</v>
      </c>
      <c r="E296" s="242">
        <v>0</v>
      </c>
      <c r="F296" s="242">
        <v>0</v>
      </c>
      <c r="G296" s="242">
        <v>0</v>
      </c>
      <c r="H296" s="243">
        <v>0</v>
      </c>
      <c r="I296" s="287"/>
      <c r="J296" s="287"/>
      <c r="K296" s="287"/>
      <c r="L296" s="139"/>
      <c r="M296" s="139"/>
      <c r="N296" s="139"/>
      <c r="O296" s="139"/>
      <c r="P296" s="139"/>
      <c r="Q296" s="139"/>
      <c r="R296" s="139"/>
    </row>
    <row r="297" spans="1:18">
      <c r="A297" s="130" t="s">
        <v>730</v>
      </c>
      <c r="B297" s="244" t="s">
        <v>731</v>
      </c>
      <c r="C297" s="245">
        <v>0</v>
      </c>
      <c r="D297" s="245">
        <v>0</v>
      </c>
      <c r="E297" s="245">
        <v>0</v>
      </c>
      <c r="F297" s="245">
        <v>0</v>
      </c>
      <c r="G297" s="245">
        <v>0</v>
      </c>
      <c r="H297" s="246">
        <v>0</v>
      </c>
      <c r="I297" s="287"/>
      <c r="J297" s="287"/>
      <c r="K297" s="287"/>
      <c r="L297" s="139"/>
      <c r="M297" s="139"/>
      <c r="N297" s="139"/>
      <c r="O297" s="139"/>
      <c r="P297" s="139"/>
      <c r="Q297" s="139"/>
      <c r="R297" s="139"/>
    </row>
    <row r="298" spans="1:18">
      <c r="A298" s="130" t="s">
        <v>732</v>
      </c>
      <c r="B298" s="244" t="s">
        <v>733</v>
      </c>
      <c r="C298" s="245">
        <v>0</v>
      </c>
      <c r="D298" s="245">
        <v>0</v>
      </c>
      <c r="E298" s="245">
        <v>0</v>
      </c>
      <c r="F298" s="245">
        <v>0</v>
      </c>
      <c r="G298" s="245">
        <v>0</v>
      </c>
      <c r="H298" s="246">
        <v>0</v>
      </c>
      <c r="I298" s="287"/>
      <c r="J298" s="287"/>
      <c r="K298" s="287"/>
      <c r="L298" s="139"/>
      <c r="M298" s="139"/>
      <c r="N298" s="139"/>
      <c r="O298" s="139"/>
      <c r="P298" s="139"/>
      <c r="Q298" s="139"/>
      <c r="R298" s="139"/>
    </row>
    <row r="299" spans="1:18">
      <c r="A299" s="130" t="s">
        <v>734</v>
      </c>
      <c r="B299" s="244" t="s">
        <v>735</v>
      </c>
      <c r="C299" s="245">
        <v>0</v>
      </c>
      <c r="D299" s="245">
        <v>0</v>
      </c>
      <c r="E299" s="245">
        <v>0</v>
      </c>
      <c r="F299" s="245">
        <v>0</v>
      </c>
      <c r="G299" s="245">
        <v>0</v>
      </c>
      <c r="H299" s="246">
        <v>0</v>
      </c>
      <c r="I299" s="287"/>
      <c r="J299" s="287"/>
      <c r="K299" s="287"/>
      <c r="L299" s="139"/>
      <c r="M299" s="139"/>
      <c r="N299" s="139"/>
      <c r="O299" s="139"/>
      <c r="P299" s="139"/>
      <c r="Q299" s="139"/>
      <c r="R299" s="139"/>
    </row>
    <row r="300" spans="1:18">
      <c r="A300" s="117" t="s">
        <v>431</v>
      </c>
      <c r="B300" s="216" t="s">
        <v>432</v>
      </c>
      <c r="C300" s="242">
        <v>0</v>
      </c>
      <c r="D300" s="242">
        <v>0</v>
      </c>
      <c r="E300" s="242">
        <v>0</v>
      </c>
      <c r="F300" s="242">
        <v>0</v>
      </c>
      <c r="G300" s="242">
        <v>0</v>
      </c>
      <c r="H300" s="243">
        <v>0</v>
      </c>
      <c r="I300" s="287"/>
      <c r="J300" s="287"/>
      <c r="K300" s="287"/>
      <c r="L300" s="139"/>
      <c r="M300" s="139"/>
      <c r="N300" s="139"/>
      <c r="O300" s="139"/>
      <c r="P300" s="139"/>
      <c r="Q300" s="139"/>
      <c r="R300" s="139"/>
    </row>
    <row r="301" spans="1:18">
      <c r="A301" s="130" t="s">
        <v>736</v>
      </c>
      <c r="B301" s="244" t="s">
        <v>737</v>
      </c>
      <c r="C301" s="245">
        <v>0</v>
      </c>
      <c r="D301" s="245">
        <v>0</v>
      </c>
      <c r="E301" s="245">
        <v>0</v>
      </c>
      <c r="F301" s="245">
        <v>0</v>
      </c>
      <c r="G301" s="245">
        <v>0</v>
      </c>
      <c r="H301" s="246">
        <v>0</v>
      </c>
      <c r="I301" s="287"/>
      <c r="J301" s="287"/>
      <c r="K301" s="287"/>
      <c r="L301" s="139"/>
      <c r="M301" s="139"/>
      <c r="N301" s="139"/>
      <c r="O301" s="139"/>
      <c r="P301" s="139"/>
      <c r="Q301" s="139"/>
      <c r="R301" s="139"/>
    </row>
    <row r="302" spans="1:18">
      <c r="A302" s="130" t="s">
        <v>738</v>
      </c>
      <c r="B302" s="244" t="s">
        <v>739</v>
      </c>
      <c r="C302" s="245">
        <v>0</v>
      </c>
      <c r="D302" s="245">
        <v>0</v>
      </c>
      <c r="E302" s="245">
        <v>0</v>
      </c>
      <c r="F302" s="245">
        <v>0</v>
      </c>
      <c r="G302" s="245">
        <v>0</v>
      </c>
      <c r="H302" s="246">
        <v>0</v>
      </c>
      <c r="I302" s="287"/>
      <c r="J302" s="287"/>
      <c r="K302" s="287"/>
      <c r="L302" s="139"/>
      <c r="M302" s="139"/>
      <c r="N302" s="139"/>
      <c r="O302" s="139"/>
      <c r="P302" s="139"/>
      <c r="Q302" s="139"/>
      <c r="R302" s="139"/>
    </row>
    <row r="303" spans="1:18">
      <c r="A303" s="130" t="s">
        <v>740</v>
      </c>
      <c r="B303" s="244" t="s">
        <v>741</v>
      </c>
      <c r="C303" s="245">
        <v>0</v>
      </c>
      <c r="D303" s="245">
        <v>0</v>
      </c>
      <c r="E303" s="245">
        <v>0</v>
      </c>
      <c r="F303" s="245">
        <v>0</v>
      </c>
      <c r="G303" s="245">
        <v>0</v>
      </c>
      <c r="H303" s="246">
        <v>0</v>
      </c>
      <c r="I303" s="287"/>
      <c r="J303" s="287"/>
      <c r="K303" s="287"/>
      <c r="L303" s="139"/>
      <c r="M303" s="139"/>
      <c r="N303" s="139"/>
      <c r="O303" s="139"/>
      <c r="P303" s="139"/>
      <c r="Q303" s="139"/>
      <c r="R303" s="139"/>
    </row>
    <row r="304" spans="1:18">
      <c r="A304" s="130" t="s">
        <v>742</v>
      </c>
      <c r="B304" s="244" t="s">
        <v>743</v>
      </c>
      <c r="C304" s="245">
        <v>0</v>
      </c>
      <c r="D304" s="245">
        <v>0</v>
      </c>
      <c r="E304" s="245">
        <v>0</v>
      </c>
      <c r="F304" s="245">
        <v>0</v>
      </c>
      <c r="G304" s="245">
        <v>0</v>
      </c>
      <c r="H304" s="246">
        <v>0</v>
      </c>
      <c r="I304" s="287"/>
      <c r="J304" s="287"/>
      <c r="K304" s="287"/>
      <c r="L304" s="139"/>
      <c r="M304" s="139"/>
      <c r="N304" s="139"/>
      <c r="O304" s="139"/>
      <c r="P304" s="139"/>
      <c r="Q304" s="139"/>
      <c r="R304" s="139"/>
    </row>
    <row r="305" spans="1:18">
      <c r="A305" s="117" t="s">
        <v>433</v>
      </c>
      <c r="B305" s="216" t="s">
        <v>434</v>
      </c>
      <c r="C305" s="242">
        <v>0</v>
      </c>
      <c r="D305" s="242">
        <v>0</v>
      </c>
      <c r="E305" s="242">
        <v>0</v>
      </c>
      <c r="F305" s="242">
        <v>0</v>
      </c>
      <c r="G305" s="242">
        <v>0</v>
      </c>
      <c r="H305" s="243">
        <v>0</v>
      </c>
      <c r="I305" s="287"/>
      <c r="J305" s="287"/>
      <c r="K305" s="287"/>
      <c r="L305" s="139"/>
      <c r="M305" s="139"/>
      <c r="N305" s="139"/>
      <c r="O305" s="139"/>
      <c r="P305" s="139"/>
      <c r="Q305" s="139"/>
      <c r="R305" s="139"/>
    </row>
    <row r="306" spans="1:18">
      <c r="A306" s="130" t="s">
        <v>744</v>
      </c>
      <c r="B306" s="244" t="s">
        <v>745</v>
      </c>
      <c r="C306" s="245">
        <v>0</v>
      </c>
      <c r="D306" s="245">
        <v>0</v>
      </c>
      <c r="E306" s="245">
        <v>0</v>
      </c>
      <c r="F306" s="245">
        <v>0</v>
      </c>
      <c r="G306" s="245">
        <v>0</v>
      </c>
      <c r="H306" s="246">
        <v>0</v>
      </c>
      <c r="I306" s="287"/>
      <c r="J306" s="287"/>
      <c r="K306" s="287"/>
      <c r="L306" s="139"/>
      <c r="M306" s="139"/>
      <c r="N306" s="139"/>
      <c r="O306" s="139"/>
      <c r="P306" s="139"/>
      <c r="Q306" s="139"/>
      <c r="R306" s="139"/>
    </row>
    <row r="307" spans="1:18">
      <c r="A307" s="130" t="s">
        <v>746</v>
      </c>
      <c r="B307" s="244" t="s">
        <v>747</v>
      </c>
      <c r="C307" s="245">
        <v>0</v>
      </c>
      <c r="D307" s="245">
        <v>0</v>
      </c>
      <c r="E307" s="245">
        <v>0</v>
      </c>
      <c r="F307" s="245">
        <v>0</v>
      </c>
      <c r="G307" s="245">
        <v>0</v>
      </c>
      <c r="H307" s="246">
        <v>0</v>
      </c>
      <c r="I307" s="287"/>
      <c r="J307" s="287"/>
      <c r="K307" s="287"/>
      <c r="L307" s="139"/>
      <c r="M307" s="139"/>
      <c r="N307" s="139"/>
      <c r="O307" s="139"/>
      <c r="P307" s="139"/>
      <c r="Q307" s="139"/>
      <c r="R307" s="139"/>
    </row>
    <row r="308" spans="1:18">
      <c r="A308" s="117" t="s">
        <v>435</v>
      </c>
      <c r="B308" s="216" t="s">
        <v>436</v>
      </c>
      <c r="C308" s="242">
        <v>0</v>
      </c>
      <c r="D308" s="242">
        <v>0</v>
      </c>
      <c r="E308" s="242">
        <v>0</v>
      </c>
      <c r="F308" s="242">
        <v>0</v>
      </c>
      <c r="G308" s="242">
        <v>0</v>
      </c>
      <c r="H308" s="243">
        <v>0</v>
      </c>
      <c r="I308" s="287"/>
      <c r="J308" s="287"/>
      <c r="K308" s="287"/>
      <c r="L308" s="139"/>
      <c r="M308" s="139"/>
      <c r="N308" s="139"/>
      <c r="O308" s="139"/>
      <c r="P308" s="139"/>
      <c r="Q308" s="139"/>
      <c r="R308" s="139"/>
    </row>
    <row r="309" spans="1:18">
      <c r="A309" s="130" t="s">
        <v>748</v>
      </c>
      <c r="B309" s="244" t="s">
        <v>749</v>
      </c>
      <c r="C309" s="245">
        <v>0</v>
      </c>
      <c r="D309" s="245">
        <v>0</v>
      </c>
      <c r="E309" s="245">
        <v>0</v>
      </c>
      <c r="F309" s="245">
        <v>0</v>
      </c>
      <c r="G309" s="245">
        <v>0</v>
      </c>
      <c r="H309" s="246">
        <v>0</v>
      </c>
      <c r="I309" s="287"/>
      <c r="J309" s="287"/>
      <c r="K309" s="287"/>
      <c r="L309" s="139"/>
      <c r="M309" s="139"/>
      <c r="N309" s="139"/>
      <c r="O309" s="139"/>
      <c r="P309" s="139"/>
      <c r="Q309" s="139"/>
      <c r="R309" s="139"/>
    </row>
    <row r="310" spans="1:18">
      <c r="A310" s="117" t="s">
        <v>437</v>
      </c>
      <c r="B310" s="216" t="s">
        <v>438</v>
      </c>
      <c r="C310" s="242">
        <v>0</v>
      </c>
      <c r="D310" s="242">
        <v>0</v>
      </c>
      <c r="E310" s="242">
        <v>0</v>
      </c>
      <c r="F310" s="242">
        <v>0</v>
      </c>
      <c r="G310" s="242">
        <v>0</v>
      </c>
      <c r="H310" s="243">
        <v>0</v>
      </c>
      <c r="I310" s="287"/>
      <c r="J310" s="287"/>
      <c r="K310" s="287"/>
      <c r="L310" s="139"/>
      <c r="M310" s="139"/>
      <c r="N310" s="139"/>
      <c r="O310" s="139"/>
      <c r="P310" s="139"/>
      <c r="Q310" s="139"/>
      <c r="R310" s="139"/>
    </row>
    <row r="311" spans="1:18">
      <c r="A311" s="130" t="s">
        <v>750</v>
      </c>
      <c r="B311" s="244" t="s">
        <v>751</v>
      </c>
      <c r="C311" s="245">
        <v>0</v>
      </c>
      <c r="D311" s="245">
        <v>0</v>
      </c>
      <c r="E311" s="245">
        <v>0</v>
      </c>
      <c r="F311" s="245">
        <v>0</v>
      </c>
      <c r="G311" s="245">
        <v>0</v>
      </c>
      <c r="H311" s="246">
        <v>0</v>
      </c>
      <c r="I311" s="287"/>
      <c r="J311" s="287"/>
      <c r="K311" s="287"/>
      <c r="L311" s="139"/>
      <c r="M311" s="139"/>
      <c r="N311" s="139"/>
      <c r="O311" s="139"/>
      <c r="P311" s="139"/>
      <c r="Q311" s="139"/>
      <c r="R311" s="139"/>
    </row>
    <row r="312" spans="1:18">
      <c r="A312" s="130" t="s">
        <v>752</v>
      </c>
      <c r="B312" s="244" t="s">
        <v>753</v>
      </c>
      <c r="C312" s="245">
        <v>0</v>
      </c>
      <c r="D312" s="245">
        <v>0</v>
      </c>
      <c r="E312" s="245">
        <v>0</v>
      </c>
      <c r="F312" s="245">
        <v>0</v>
      </c>
      <c r="G312" s="245">
        <v>0</v>
      </c>
      <c r="H312" s="246">
        <v>0</v>
      </c>
      <c r="I312" s="287"/>
      <c r="J312" s="287"/>
      <c r="K312" s="287"/>
      <c r="L312" s="139"/>
      <c r="M312" s="139"/>
      <c r="N312" s="139"/>
      <c r="O312" s="139"/>
      <c r="P312" s="139"/>
      <c r="Q312" s="139"/>
      <c r="R312" s="139"/>
    </row>
    <row r="313" spans="1:18">
      <c r="A313" s="247" t="s">
        <v>151</v>
      </c>
      <c r="B313" s="248" t="s">
        <v>439</v>
      </c>
      <c r="C313" s="249">
        <v>12294305370.559999</v>
      </c>
      <c r="D313" s="249">
        <v>5014573254.5</v>
      </c>
      <c r="E313" s="249">
        <v>8970929869</v>
      </c>
      <c r="F313" s="249">
        <v>16250661985.059999</v>
      </c>
      <c r="G313" s="249">
        <v>0</v>
      </c>
      <c r="H313" s="250">
        <v>16250661985.059999</v>
      </c>
      <c r="I313" s="287"/>
      <c r="J313" s="287"/>
      <c r="K313" s="287"/>
      <c r="L313" s="139"/>
      <c r="M313" s="139"/>
      <c r="N313" s="139"/>
      <c r="O313" s="139"/>
      <c r="P313" s="139"/>
      <c r="Q313" s="139"/>
      <c r="R313" s="139"/>
    </row>
    <row r="314" spans="1:18">
      <c r="A314" s="70" t="s">
        <v>153</v>
      </c>
      <c r="B314" s="213" t="s">
        <v>154</v>
      </c>
      <c r="C314" s="238">
        <v>11444267145.5</v>
      </c>
      <c r="D314" s="238">
        <v>4903836602.5</v>
      </c>
      <c r="E314" s="238">
        <v>8919181255</v>
      </c>
      <c r="F314" s="238">
        <v>15459611798</v>
      </c>
      <c r="G314" s="238">
        <v>0</v>
      </c>
      <c r="H314" s="239">
        <v>15459611798</v>
      </c>
      <c r="I314" s="287"/>
      <c r="J314" s="287"/>
      <c r="K314" s="287"/>
      <c r="L314" s="139"/>
      <c r="M314" s="139"/>
      <c r="N314" s="139"/>
      <c r="O314" s="139"/>
      <c r="P314" s="139"/>
      <c r="Q314" s="139"/>
      <c r="R314" s="139"/>
    </row>
    <row r="315" spans="1:18">
      <c r="A315" s="214" t="s">
        <v>155</v>
      </c>
      <c r="B315" s="215" t="s">
        <v>156</v>
      </c>
      <c r="C315" s="240">
        <v>11456658130.5</v>
      </c>
      <c r="D315" s="240">
        <v>4903274602.5</v>
      </c>
      <c r="E315" s="240">
        <v>8919181255</v>
      </c>
      <c r="F315" s="240">
        <v>15472564783</v>
      </c>
      <c r="G315" s="240">
        <v>0</v>
      </c>
      <c r="H315" s="241">
        <v>15472564783</v>
      </c>
      <c r="I315" s="287"/>
      <c r="J315" s="287"/>
      <c r="K315" s="287"/>
      <c r="L315" s="139"/>
      <c r="M315" s="139"/>
      <c r="N315" s="139"/>
      <c r="O315" s="139"/>
      <c r="P315" s="139"/>
      <c r="Q315" s="139"/>
      <c r="R315" s="139"/>
    </row>
    <row r="316" spans="1:18">
      <c r="A316" s="117" t="s">
        <v>440</v>
      </c>
      <c r="B316" s="216" t="s">
        <v>224</v>
      </c>
      <c r="C316" s="242">
        <v>11456658130.5</v>
      </c>
      <c r="D316" s="242">
        <v>4903274602.5</v>
      </c>
      <c r="E316" s="242">
        <v>8919181255</v>
      </c>
      <c r="F316" s="242">
        <v>15472564783</v>
      </c>
      <c r="G316" s="242">
        <v>0</v>
      </c>
      <c r="H316" s="243">
        <v>15472564783</v>
      </c>
      <c r="I316" s="287"/>
      <c r="J316" s="287"/>
      <c r="K316" s="287"/>
      <c r="L316" s="139"/>
      <c r="M316" s="139"/>
      <c r="N316" s="139"/>
      <c r="O316" s="139"/>
      <c r="P316" s="139"/>
      <c r="Q316" s="139"/>
      <c r="R316" s="139"/>
    </row>
    <row r="317" spans="1:18">
      <c r="A317" s="130" t="s">
        <v>754</v>
      </c>
      <c r="B317" s="244" t="s">
        <v>224</v>
      </c>
      <c r="C317" s="245">
        <v>11456658130.5</v>
      </c>
      <c r="D317" s="245">
        <v>4903274602.5</v>
      </c>
      <c r="E317" s="245">
        <v>8919181255</v>
      </c>
      <c r="F317" s="245">
        <v>15472564783</v>
      </c>
      <c r="G317" s="245">
        <v>0</v>
      </c>
      <c r="H317" s="246">
        <v>15472564783</v>
      </c>
      <c r="I317" s="287"/>
      <c r="J317" s="287"/>
      <c r="K317" s="287"/>
      <c r="L317" s="139"/>
      <c r="M317" s="139"/>
      <c r="N317" s="139"/>
      <c r="O317" s="139"/>
      <c r="P317" s="139"/>
      <c r="Q317" s="139"/>
      <c r="R317" s="139"/>
    </row>
    <row r="318" spans="1:18">
      <c r="A318" s="214" t="s">
        <v>157</v>
      </c>
      <c r="B318" s="215" t="s">
        <v>158</v>
      </c>
      <c r="C318" s="240">
        <v>-12390985</v>
      </c>
      <c r="D318" s="240">
        <v>562000</v>
      </c>
      <c r="E318" s="240">
        <v>0</v>
      </c>
      <c r="F318" s="240">
        <v>-12952985</v>
      </c>
      <c r="G318" s="240">
        <v>0</v>
      </c>
      <c r="H318" s="241">
        <v>-12952985</v>
      </c>
      <c r="I318" s="287"/>
      <c r="J318" s="287"/>
      <c r="K318" s="287"/>
      <c r="L318" s="139"/>
      <c r="M318" s="139"/>
      <c r="N318" s="139"/>
      <c r="O318" s="139"/>
      <c r="P318" s="139"/>
      <c r="Q318" s="139"/>
      <c r="R318" s="139"/>
    </row>
    <row r="319" spans="1:18">
      <c r="A319" s="117" t="s">
        <v>441</v>
      </c>
      <c r="B319" s="216" t="s">
        <v>232</v>
      </c>
      <c r="C319" s="242">
        <v>-12390985</v>
      </c>
      <c r="D319" s="242">
        <v>562000</v>
      </c>
      <c r="E319" s="242">
        <v>0</v>
      </c>
      <c r="F319" s="242">
        <v>-12952985</v>
      </c>
      <c r="G319" s="242">
        <v>0</v>
      </c>
      <c r="H319" s="243">
        <v>-12952985</v>
      </c>
      <c r="I319" s="287"/>
      <c r="J319" s="287"/>
      <c r="K319" s="287"/>
      <c r="L319" s="139"/>
      <c r="M319" s="139"/>
      <c r="N319" s="139"/>
      <c r="O319" s="139"/>
      <c r="P319" s="139"/>
      <c r="Q319" s="139"/>
      <c r="R319" s="139"/>
    </row>
    <row r="320" spans="1:18">
      <c r="A320" s="130" t="s">
        <v>755</v>
      </c>
      <c r="B320" s="244" t="s">
        <v>232</v>
      </c>
      <c r="C320" s="245">
        <v>-12390985</v>
      </c>
      <c r="D320" s="245">
        <v>562000</v>
      </c>
      <c r="E320" s="245">
        <v>0</v>
      </c>
      <c r="F320" s="245">
        <v>-12952985</v>
      </c>
      <c r="G320" s="245">
        <v>0</v>
      </c>
      <c r="H320" s="246">
        <v>-12952985</v>
      </c>
      <c r="I320" s="287"/>
      <c r="J320" s="287"/>
      <c r="K320" s="287"/>
      <c r="L320" s="139"/>
      <c r="M320" s="139"/>
      <c r="N320" s="139"/>
      <c r="O320" s="139"/>
      <c r="P320" s="139"/>
      <c r="Q320" s="139"/>
      <c r="R320" s="139"/>
    </row>
    <row r="321" spans="1:18">
      <c r="A321" s="70" t="s">
        <v>159</v>
      </c>
      <c r="B321" s="213" t="s">
        <v>160</v>
      </c>
      <c r="C321" s="238">
        <v>850038225.05999994</v>
      </c>
      <c r="D321" s="238">
        <v>110736652</v>
      </c>
      <c r="E321" s="238">
        <v>51748614</v>
      </c>
      <c r="F321" s="238">
        <v>791050187.05999994</v>
      </c>
      <c r="G321" s="238">
        <v>0</v>
      </c>
      <c r="H321" s="239">
        <v>791050187.05999994</v>
      </c>
      <c r="I321" s="287"/>
      <c r="J321" s="287"/>
      <c r="K321" s="287"/>
      <c r="L321" s="139"/>
      <c r="M321" s="139"/>
      <c r="N321" s="139"/>
      <c r="O321" s="139"/>
      <c r="P321" s="139"/>
      <c r="Q321" s="139"/>
      <c r="R321" s="139"/>
    </row>
    <row r="322" spans="1:18">
      <c r="A322" s="214" t="s">
        <v>161</v>
      </c>
      <c r="B322" s="215" t="s">
        <v>162</v>
      </c>
      <c r="C322" s="240">
        <v>486059277</v>
      </c>
      <c r="D322" s="240">
        <v>0</v>
      </c>
      <c r="E322" s="240">
        <v>51349427</v>
      </c>
      <c r="F322" s="240">
        <v>537408704</v>
      </c>
      <c r="G322" s="240">
        <v>0</v>
      </c>
      <c r="H322" s="241">
        <v>537408704</v>
      </c>
      <c r="I322" s="287"/>
      <c r="J322" s="287"/>
      <c r="K322" s="287"/>
      <c r="L322" s="139"/>
      <c r="M322" s="139"/>
      <c r="N322" s="139"/>
      <c r="O322" s="139"/>
      <c r="P322" s="139"/>
      <c r="Q322" s="139"/>
      <c r="R322" s="139"/>
    </row>
    <row r="323" spans="1:18">
      <c r="A323" s="117" t="s">
        <v>442</v>
      </c>
      <c r="B323" s="216" t="s">
        <v>443</v>
      </c>
      <c r="C323" s="242">
        <v>274364727</v>
      </c>
      <c r="D323" s="242">
        <v>0</v>
      </c>
      <c r="E323" s="242">
        <v>47121217</v>
      </c>
      <c r="F323" s="242">
        <v>321485944</v>
      </c>
      <c r="G323" s="242">
        <v>0</v>
      </c>
      <c r="H323" s="243">
        <v>321485944</v>
      </c>
      <c r="I323" s="287"/>
      <c r="J323" s="287"/>
      <c r="K323" s="287"/>
      <c r="L323" s="139"/>
      <c r="M323" s="139"/>
      <c r="N323" s="139"/>
      <c r="O323" s="139"/>
      <c r="P323" s="139"/>
      <c r="Q323" s="139"/>
      <c r="R323" s="139"/>
    </row>
    <row r="324" spans="1:18">
      <c r="A324" s="130" t="s">
        <v>756</v>
      </c>
      <c r="B324" s="244" t="s">
        <v>443</v>
      </c>
      <c r="C324" s="245">
        <v>274364727</v>
      </c>
      <c r="D324" s="245">
        <v>0</v>
      </c>
      <c r="E324" s="245">
        <v>47121217</v>
      </c>
      <c r="F324" s="245">
        <v>321485944</v>
      </c>
      <c r="G324" s="245">
        <v>0</v>
      </c>
      <c r="H324" s="246">
        <v>321485944</v>
      </c>
      <c r="I324" s="287"/>
      <c r="J324" s="287"/>
      <c r="K324" s="287"/>
      <c r="L324" s="139"/>
      <c r="M324" s="139"/>
      <c r="N324" s="139"/>
      <c r="O324" s="139"/>
      <c r="P324" s="139"/>
      <c r="Q324" s="139"/>
      <c r="R324" s="139"/>
    </row>
    <row r="325" spans="1:18">
      <c r="A325" s="117" t="s">
        <v>444</v>
      </c>
      <c r="B325" s="216" t="s">
        <v>445</v>
      </c>
      <c r="C325" s="242">
        <v>211694550</v>
      </c>
      <c r="D325" s="242">
        <v>0</v>
      </c>
      <c r="E325" s="242">
        <v>4228210</v>
      </c>
      <c r="F325" s="242">
        <v>215922760</v>
      </c>
      <c r="G325" s="242">
        <v>0</v>
      </c>
      <c r="H325" s="243">
        <v>215922760</v>
      </c>
      <c r="I325" s="287"/>
      <c r="J325" s="287"/>
      <c r="K325" s="287"/>
      <c r="L325" s="139"/>
      <c r="M325" s="139"/>
      <c r="N325" s="139"/>
      <c r="O325" s="139"/>
      <c r="P325" s="139"/>
      <c r="Q325" s="139"/>
      <c r="R325" s="139"/>
    </row>
    <row r="326" spans="1:18">
      <c r="A326" s="130" t="s">
        <v>757</v>
      </c>
      <c r="B326" s="244" t="s">
        <v>445</v>
      </c>
      <c r="C326" s="245">
        <v>211694550</v>
      </c>
      <c r="D326" s="245">
        <v>0</v>
      </c>
      <c r="E326" s="245">
        <v>4228210</v>
      </c>
      <c r="F326" s="245">
        <v>215922760</v>
      </c>
      <c r="G326" s="245">
        <v>0</v>
      </c>
      <c r="H326" s="246">
        <v>215922760</v>
      </c>
      <c r="I326" s="287"/>
      <c r="J326" s="287"/>
      <c r="K326" s="287"/>
      <c r="L326" s="139"/>
      <c r="M326" s="139"/>
      <c r="N326" s="139"/>
      <c r="O326" s="139"/>
      <c r="P326" s="139"/>
      <c r="Q326" s="139"/>
      <c r="R326" s="139"/>
    </row>
    <row r="327" spans="1:18">
      <c r="A327" s="214" t="s">
        <v>163</v>
      </c>
      <c r="B327" s="215" t="s">
        <v>164</v>
      </c>
      <c r="C327" s="240">
        <v>227896259.38999999</v>
      </c>
      <c r="D327" s="240">
        <v>0</v>
      </c>
      <c r="E327" s="240">
        <v>309</v>
      </c>
      <c r="F327" s="240">
        <v>227896568.38999999</v>
      </c>
      <c r="G327" s="240">
        <v>0</v>
      </c>
      <c r="H327" s="241">
        <v>227896568.38999999</v>
      </c>
      <c r="I327" s="287"/>
      <c r="J327" s="287"/>
      <c r="K327" s="287"/>
      <c r="L327" s="139"/>
      <c r="M327" s="139"/>
      <c r="N327" s="139"/>
      <c r="O327" s="139"/>
      <c r="P327" s="139"/>
      <c r="Q327" s="139"/>
      <c r="R327" s="139"/>
    </row>
    <row r="328" spans="1:18">
      <c r="A328" s="117" t="s">
        <v>446</v>
      </c>
      <c r="B328" s="216" t="s">
        <v>447</v>
      </c>
      <c r="C328" s="242">
        <v>222321686</v>
      </c>
      <c r="D328" s="242">
        <v>0</v>
      </c>
      <c r="E328" s="242">
        <v>0</v>
      </c>
      <c r="F328" s="242">
        <v>222321686</v>
      </c>
      <c r="G328" s="242">
        <v>0</v>
      </c>
      <c r="H328" s="243">
        <v>222321686</v>
      </c>
      <c r="I328" s="287"/>
      <c r="J328" s="287"/>
      <c r="K328" s="287"/>
      <c r="L328" s="139"/>
      <c r="M328" s="139"/>
      <c r="N328" s="139"/>
      <c r="O328" s="139"/>
      <c r="P328" s="139"/>
      <c r="Q328" s="139"/>
      <c r="R328" s="139"/>
    </row>
    <row r="329" spans="1:18">
      <c r="A329" s="251" t="s">
        <v>758</v>
      </c>
      <c r="B329" s="252" t="s">
        <v>759</v>
      </c>
      <c r="C329" s="253">
        <v>222321686</v>
      </c>
      <c r="D329" s="253">
        <v>0</v>
      </c>
      <c r="E329" s="253">
        <v>0</v>
      </c>
      <c r="F329" s="253">
        <v>222321686</v>
      </c>
      <c r="G329" s="253">
        <v>0</v>
      </c>
      <c r="H329" s="254">
        <v>222321686</v>
      </c>
      <c r="I329" s="287"/>
      <c r="J329" s="287"/>
      <c r="K329" s="287"/>
      <c r="L329" s="139"/>
      <c r="M329" s="139"/>
      <c r="N329" s="139"/>
      <c r="O329" s="139"/>
      <c r="P329" s="139"/>
      <c r="Q329" s="139"/>
      <c r="R329" s="139"/>
    </row>
    <row r="330" spans="1:18">
      <c r="A330" s="217" t="s">
        <v>538</v>
      </c>
      <c r="B330" s="218" t="s">
        <v>539</v>
      </c>
      <c r="C330" s="255">
        <v>5574519</v>
      </c>
      <c r="D330" s="255">
        <v>0</v>
      </c>
      <c r="E330" s="255">
        <v>0</v>
      </c>
      <c r="F330" s="255">
        <v>5574519</v>
      </c>
      <c r="G330" s="255">
        <v>0</v>
      </c>
      <c r="H330" s="256">
        <v>5574519</v>
      </c>
      <c r="I330" s="287"/>
      <c r="J330" s="287"/>
      <c r="K330" s="287"/>
      <c r="L330" s="139"/>
      <c r="M330" s="139"/>
      <c r="N330" s="139"/>
      <c r="O330" s="139"/>
      <c r="P330" s="139"/>
      <c r="Q330" s="139"/>
      <c r="R330" s="139"/>
    </row>
    <row r="331" spans="1:18">
      <c r="A331" s="130" t="s">
        <v>760</v>
      </c>
      <c r="B331" s="244" t="s">
        <v>539</v>
      </c>
      <c r="C331" s="245">
        <v>5574519</v>
      </c>
      <c r="D331" s="245">
        <v>0</v>
      </c>
      <c r="E331" s="245">
        <v>0</v>
      </c>
      <c r="F331" s="245">
        <v>5574519</v>
      </c>
      <c r="G331" s="245">
        <v>0</v>
      </c>
      <c r="H331" s="246">
        <v>5574519</v>
      </c>
      <c r="I331" s="287"/>
      <c r="J331" s="287"/>
      <c r="K331" s="287"/>
      <c r="L331" s="139"/>
      <c r="M331" s="139"/>
      <c r="N331" s="139"/>
      <c r="O331" s="139"/>
      <c r="P331" s="139"/>
      <c r="Q331" s="139"/>
      <c r="R331" s="139"/>
    </row>
    <row r="332" spans="1:18">
      <c r="A332" s="217" t="s">
        <v>448</v>
      </c>
      <c r="B332" s="218" t="s">
        <v>449</v>
      </c>
      <c r="C332" s="255">
        <v>54.39</v>
      </c>
      <c r="D332" s="255">
        <v>0</v>
      </c>
      <c r="E332" s="255">
        <v>309</v>
      </c>
      <c r="F332" s="255">
        <v>363.39</v>
      </c>
      <c r="G332" s="255">
        <v>0</v>
      </c>
      <c r="H332" s="256">
        <v>363.39</v>
      </c>
      <c r="I332" s="287"/>
      <c r="J332" s="287"/>
      <c r="K332" s="287"/>
      <c r="L332" s="139"/>
      <c r="M332" s="139"/>
      <c r="N332" s="139"/>
      <c r="O332" s="139"/>
      <c r="P332" s="139"/>
      <c r="Q332" s="139"/>
      <c r="R332" s="139"/>
    </row>
    <row r="333" spans="1:18">
      <c r="A333" s="251" t="s">
        <v>761</v>
      </c>
      <c r="B333" s="252" t="s">
        <v>762</v>
      </c>
      <c r="C333" s="253">
        <v>54.39</v>
      </c>
      <c r="D333" s="253">
        <v>0</v>
      </c>
      <c r="E333" s="253">
        <v>309</v>
      </c>
      <c r="F333" s="253">
        <v>363.39</v>
      </c>
      <c r="G333" s="253">
        <v>0</v>
      </c>
      <c r="H333" s="254">
        <v>363.39</v>
      </c>
      <c r="I333" s="287"/>
      <c r="J333" s="287"/>
      <c r="K333" s="287"/>
      <c r="L333" s="139"/>
      <c r="M333" s="139"/>
      <c r="N333" s="139"/>
      <c r="O333" s="139"/>
      <c r="P333" s="139"/>
      <c r="Q333" s="139"/>
      <c r="R333" s="139"/>
    </row>
    <row r="334" spans="1:18">
      <c r="A334" s="221" t="s">
        <v>165</v>
      </c>
      <c r="B334" s="222" t="s">
        <v>450</v>
      </c>
      <c r="C334" s="257">
        <v>136082688.66999999</v>
      </c>
      <c r="D334" s="257">
        <v>110736652</v>
      </c>
      <c r="E334" s="257">
        <v>398878</v>
      </c>
      <c r="F334" s="257">
        <v>25744914.670000002</v>
      </c>
      <c r="G334" s="257">
        <v>0</v>
      </c>
      <c r="H334" s="258">
        <v>25744914.670000002</v>
      </c>
      <c r="I334" s="287"/>
      <c r="J334" s="287"/>
      <c r="K334" s="287"/>
      <c r="L334" s="139"/>
      <c r="M334" s="139"/>
      <c r="N334" s="139"/>
      <c r="O334" s="139"/>
      <c r="P334" s="139"/>
      <c r="Q334" s="139"/>
      <c r="R334" s="139"/>
    </row>
    <row r="335" spans="1:18">
      <c r="A335" s="217" t="s">
        <v>451</v>
      </c>
      <c r="B335" s="218" t="s">
        <v>430</v>
      </c>
      <c r="C335" s="255">
        <v>136082688.66999999</v>
      </c>
      <c r="D335" s="255">
        <v>110736652</v>
      </c>
      <c r="E335" s="255">
        <v>398878</v>
      </c>
      <c r="F335" s="255">
        <v>25744914.670000002</v>
      </c>
      <c r="G335" s="255">
        <v>0</v>
      </c>
      <c r="H335" s="256">
        <v>25744914.670000002</v>
      </c>
      <c r="I335" s="287"/>
      <c r="J335" s="287"/>
      <c r="K335" s="287"/>
      <c r="L335" s="139"/>
      <c r="M335" s="139"/>
      <c r="N335" s="139"/>
      <c r="O335" s="139"/>
      <c r="P335" s="139"/>
      <c r="Q335" s="139"/>
      <c r="R335" s="139"/>
    </row>
    <row r="336" spans="1:18">
      <c r="A336" s="251" t="s">
        <v>763</v>
      </c>
      <c r="B336" s="252" t="s">
        <v>764</v>
      </c>
      <c r="C336" s="253">
        <v>136082688.66999999</v>
      </c>
      <c r="D336" s="253">
        <v>110736652</v>
      </c>
      <c r="E336" s="253">
        <v>398878</v>
      </c>
      <c r="F336" s="253">
        <v>25744914.670000002</v>
      </c>
      <c r="G336" s="253">
        <v>0</v>
      </c>
      <c r="H336" s="254">
        <v>25744914.670000002</v>
      </c>
      <c r="I336" s="287"/>
      <c r="J336" s="287"/>
      <c r="K336" s="287"/>
      <c r="L336" s="139"/>
      <c r="M336" s="139"/>
      <c r="N336" s="139"/>
      <c r="O336" s="139"/>
      <c r="P336" s="139"/>
      <c r="Q336" s="139"/>
      <c r="R336" s="139"/>
    </row>
    <row r="337" spans="1:18">
      <c r="A337" s="247" t="s">
        <v>167</v>
      </c>
      <c r="B337" s="248" t="s">
        <v>168</v>
      </c>
      <c r="C337" s="249">
        <v>21826172110.75</v>
      </c>
      <c r="D337" s="249">
        <v>2063447863.3800001</v>
      </c>
      <c r="E337" s="249">
        <v>23771198.510000002</v>
      </c>
      <c r="F337" s="249">
        <v>23865848775.619999</v>
      </c>
      <c r="G337" s="249">
        <v>0</v>
      </c>
      <c r="H337" s="250">
        <v>23865848775.619999</v>
      </c>
      <c r="I337" s="287"/>
      <c r="J337" s="287"/>
      <c r="K337" s="287"/>
      <c r="L337" s="139"/>
      <c r="M337" s="139"/>
      <c r="N337" s="139"/>
      <c r="O337" s="139"/>
      <c r="P337" s="139"/>
      <c r="Q337" s="139"/>
      <c r="R337" s="139"/>
    </row>
    <row r="338" spans="1:18">
      <c r="A338" s="219" t="s">
        <v>169</v>
      </c>
      <c r="B338" s="220" t="s">
        <v>170</v>
      </c>
      <c r="C338" s="259">
        <v>13376735754.32</v>
      </c>
      <c r="D338" s="259">
        <v>2026936970.3800001</v>
      </c>
      <c r="E338" s="259">
        <v>15739198.51</v>
      </c>
      <c r="F338" s="259">
        <v>15387933526.190001</v>
      </c>
      <c r="G338" s="259">
        <v>0</v>
      </c>
      <c r="H338" s="260">
        <v>15387933526.190001</v>
      </c>
      <c r="I338" s="287"/>
      <c r="J338" s="287"/>
      <c r="K338" s="287"/>
      <c r="L338" s="139"/>
      <c r="M338" s="139"/>
      <c r="N338" s="139"/>
      <c r="O338" s="139"/>
      <c r="P338" s="139"/>
      <c r="Q338" s="139"/>
      <c r="R338" s="139"/>
    </row>
    <row r="339" spans="1:18">
      <c r="A339" s="221" t="s">
        <v>171</v>
      </c>
      <c r="B339" s="222" t="s">
        <v>172</v>
      </c>
      <c r="C339" s="257">
        <v>4549150898.29</v>
      </c>
      <c r="D339" s="257">
        <v>553702313.40999997</v>
      </c>
      <c r="E339" s="257">
        <v>6504270</v>
      </c>
      <c r="F339" s="257">
        <v>5096348941.6999998</v>
      </c>
      <c r="G339" s="257">
        <v>0</v>
      </c>
      <c r="H339" s="258">
        <v>5096348941.6999998</v>
      </c>
      <c r="I339" s="287"/>
      <c r="J339" s="287"/>
      <c r="K339" s="287"/>
      <c r="L339" s="139"/>
      <c r="M339" s="139"/>
      <c r="N339" s="139"/>
      <c r="O339" s="139"/>
      <c r="P339" s="139"/>
      <c r="Q339" s="139"/>
      <c r="R339" s="139"/>
    </row>
    <row r="340" spans="1:18">
      <c r="A340" s="217" t="s">
        <v>452</v>
      </c>
      <c r="B340" s="218" t="s">
        <v>453</v>
      </c>
      <c r="C340" s="255">
        <v>3283462351</v>
      </c>
      <c r="D340" s="255">
        <v>406262727</v>
      </c>
      <c r="E340" s="255">
        <v>4574866</v>
      </c>
      <c r="F340" s="255">
        <v>3685150212</v>
      </c>
      <c r="G340" s="255">
        <v>0</v>
      </c>
      <c r="H340" s="256">
        <v>3685150212</v>
      </c>
      <c r="I340" s="287"/>
      <c r="J340" s="287"/>
      <c r="K340" s="287"/>
      <c r="L340" s="139"/>
      <c r="M340" s="139"/>
      <c r="N340" s="139"/>
      <c r="O340" s="139"/>
      <c r="P340" s="139"/>
      <c r="Q340" s="139"/>
      <c r="R340" s="139"/>
    </row>
    <row r="341" spans="1:18">
      <c r="A341" s="251" t="s">
        <v>765</v>
      </c>
      <c r="B341" s="252" t="s">
        <v>453</v>
      </c>
      <c r="C341" s="253">
        <v>3283462351</v>
      </c>
      <c r="D341" s="253">
        <v>406262727</v>
      </c>
      <c r="E341" s="253">
        <v>4574866</v>
      </c>
      <c r="F341" s="253">
        <v>3685150212</v>
      </c>
      <c r="G341" s="253">
        <v>0</v>
      </c>
      <c r="H341" s="254">
        <v>3685150212</v>
      </c>
      <c r="I341" s="287"/>
      <c r="J341" s="287"/>
      <c r="K341" s="287"/>
      <c r="L341" s="139"/>
      <c r="M341" s="139"/>
      <c r="N341" s="139"/>
      <c r="O341" s="139"/>
      <c r="P341" s="139"/>
      <c r="Q341" s="139"/>
      <c r="R341" s="139"/>
    </row>
    <row r="342" spans="1:18">
      <c r="A342" s="217" t="s">
        <v>454</v>
      </c>
      <c r="B342" s="218" t="s">
        <v>455</v>
      </c>
      <c r="C342" s="255">
        <v>15240301</v>
      </c>
      <c r="D342" s="255">
        <v>2327585</v>
      </c>
      <c r="E342" s="255">
        <v>0</v>
      </c>
      <c r="F342" s="255">
        <v>17567886</v>
      </c>
      <c r="G342" s="255">
        <v>0</v>
      </c>
      <c r="H342" s="256">
        <v>17567886</v>
      </c>
      <c r="I342" s="287"/>
      <c r="J342" s="287"/>
      <c r="K342" s="287"/>
      <c r="L342" s="139"/>
      <c r="M342" s="139"/>
      <c r="N342" s="139"/>
      <c r="O342" s="139"/>
      <c r="P342" s="139"/>
      <c r="Q342" s="139"/>
      <c r="R342" s="139"/>
    </row>
    <row r="343" spans="1:18">
      <c r="A343" s="251" t="s">
        <v>766</v>
      </c>
      <c r="B343" s="252" t="s">
        <v>455</v>
      </c>
      <c r="C343" s="253">
        <v>15240301</v>
      </c>
      <c r="D343" s="253">
        <v>2327585</v>
      </c>
      <c r="E343" s="253">
        <v>0</v>
      </c>
      <c r="F343" s="253">
        <v>17567886</v>
      </c>
      <c r="G343" s="253">
        <v>0</v>
      </c>
      <c r="H343" s="254">
        <v>17567886</v>
      </c>
      <c r="I343" s="287"/>
      <c r="J343" s="287"/>
      <c r="K343" s="287"/>
      <c r="L343" s="139"/>
      <c r="M343" s="139"/>
      <c r="N343" s="139"/>
      <c r="O343" s="139"/>
      <c r="P343" s="139"/>
      <c r="Q343" s="139"/>
      <c r="R343" s="139"/>
    </row>
    <row r="344" spans="1:18">
      <c r="A344" s="217" t="s">
        <v>456</v>
      </c>
      <c r="B344" s="218" t="s">
        <v>457</v>
      </c>
      <c r="C344" s="255">
        <v>321606495</v>
      </c>
      <c r="D344" s="255">
        <v>41143688</v>
      </c>
      <c r="E344" s="255">
        <v>0</v>
      </c>
      <c r="F344" s="255">
        <v>362750183</v>
      </c>
      <c r="G344" s="255">
        <v>0</v>
      </c>
      <c r="H344" s="256">
        <v>362750183</v>
      </c>
      <c r="I344" s="287"/>
      <c r="J344" s="287"/>
      <c r="K344" s="287"/>
      <c r="L344" s="139"/>
      <c r="M344" s="139"/>
      <c r="N344" s="139"/>
      <c r="O344" s="139"/>
      <c r="P344" s="139"/>
      <c r="Q344" s="139"/>
      <c r="R344" s="139"/>
    </row>
    <row r="345" spans="1:18">
      <c r="A345" s="251" t="s">
        <v>767</v>
      </c>
      <c r="B345" s="252" t="s">
        <v>457</v>
      </c>
      <c r="C345" s="253">
        <v>321606495</v>
      </c>
      <c r="D345" s="253">
        <v>41143688</v>
      </c>
      <c r="E345" s="253">
        <v>0</v>
      </c>
      <c r="F345" s="253">
        <v>362750183</v>
      </c>
      <c r="G345" s="253">
        <v>0</v>
      </c>
      <c r="H345" s="254">
        <v>362750183</v>
      </c>
      <c r="I345" s="287"/>
      <c r="J345" s="287"/>
      <c r="K345" s="287"/>
      <c r="L345" s="139"/>
      <c r="M345" s="139"/>
      <c r="N345" s="139"/>
      <c r="O345" s="139"/>
      <c r="P345" s="139"/>
      <c r="Q345" s="139"/>
      <c r="R345" s="139"/>
    </row>
    <row r="346" spans="1:18">
      <c r="A346" s="217" t="s">
        <v>458</v>
      </c>
      <c r="B346" s="218" t="s">
        <v>459</v>
      </c>
      <c r="C346" s="255">
        <v>778709514</v>
      </c>
      <c r="D346" s="255">
        <v>87591396</v>
      </c>
      <c r="E346" s="255">
        <v>1929404</v>
      </c>
      <c r="F346" s="255">
        <v>864371506</v>
      </c>
      <c r="G346" s="255">
        <v>0</v>
      </c>
      <c r="H346" s="256">
        <v>864371506</v>
      </c>
      <c r="I346" s="287"/>
      <c r="J346" s="287"/>
      <c r="K346" s="287"/>
      <c r="L346" s="139"/>
      <c r="M346" s="139"/>
      <c r="N346" s="139"/>
      <c r="O346" s="139"/>
      <c r="P346" s="139"/>
      <c r="Q346" s="139"/>
      <c r="R346" s="139"/>
    </row>
    <row r="347" spans="1:18">
      <c r="A347" s="251" t="s">
        <v>768</v>
      </c>
      <c r="B347" s="252" t="s">
        <v>459</v>
      </c>
      <c r="C347" s="253">
        <v>778709514</v>
      </c>
      <c r="D347" s="253">
        <v>87591396</v>
      </c>
      <c r="E347" s="253">
        <v>1929404</v>
      </c>
      <c r="F347" s="253">
        <v>864371506</v>
      </c>
      <c r="G347" s="253">
        <v>0</v>
      </c>
      <c r="H347" s="254">
        <v>864371506</v>
      </c>
      <c r="I347" s="287"/>
      <c r="J347" s="287"/>
      <c r="K347" s="287"/>
      <c r="L347" s="139"/>
      <c r="M347" s="139"/>
      <c r="N347" s="139"/>
      <c r="O347" s="139"/>
      <c r="P347" s="139"/>
      <c r="Q347" s="139"/>
      <c r="R347" s="139"/>
    </row>
    <row r="348" spans="1:18">
      <c r="A348" s="217" t="s">
        <v>460</v>
      </c>
      <c r="B348" s="218" t="s">
        <v>399</v>
      </c>
      <c r="C348" s="255">
        <v>137337890.28999999</v>
      </c>
      <c r="D348" s="255">
        <v>14553676.41</v>
      </c>
      <c r="E348" s="255">
        <v>0</v>
      </c>
      <c r="F348" s="255">
        <v>151891566.69999999</v>
      </c>
      <c r="G348" s="255">
        <v>0</v>
      </c>
      <c r="H348" s="256">
        <v>151891566.69999999</v>
      </c>
      <c r="I348" s="287"/>
      <c r="J348" s="287"/>
      <c r="K348" s="287"/>
      <c r="L348" s="139"/>
      <c r="M348" s="139"/>
      <c r="N348" s="139"/>
      <c r="O348" s="139"/>
      <c r="P348" s="139"/>
      <c r="Q348" s="139"/>
      <c r="R348" s="139"/>
    </row>
    <row r="349" spans="1:18">
      <c r="A349" s="251" t="s">
        <v>769</v>
      </c>
      <c r="B349" s="252" t="s">
        <v>770</v>
      </c>
      <c r="C349" s="253">
        <v>137337890.28999999</v>
      </c>
      <c r="D349" s="253">
        <v>14553676.41</v>
      </c>
      <c r="E349" s="253">
        <v>0</v>
      </c>
      <c r="F349" s="253">
        <v>151891566.69999999</v>
      </c>
      <c r="G349" s="253">
        <v>0</v>
      </c>
      <c r="H349" s="254">
        <v>151891566.69999999</v>
      </c>
      <c r="I349" s="287"/>
      <c r="J349" s="287"/>
      <c r="K349" s="287"/>
      <c r="L349" s="139"/>
      <c r="M349" s="139"/>
      <c r="N349" s="139"/>
      <c r="O349" s="139"/>
      <c r="P349" s="139"/>
      <c r="Q349" s="139"/>
      <c r="R349" s="139"/>
    </row>
    <row r="350" spans="1:18">
      <c r="A350" s="217" t="s">
        <v>461</v>
      </c>
      <c r="B350" s="218" t="s">
        <v>462</v>
      </c>
      <c r="C350" s="255">
        <v>7893489</v>
      </c>
      <c r="D350" s="255">
        <v>1124851</v>
      </c>
      <c r="E350" s="255">
        <v>0</v>
      </c>
      <c r="F350" s="255">
        <v>9018340</v>
      </c>
      <c r="G350" s="255">
        <v>0</v>
      </c>
      <c r="H350" s="256">
        <v>9018340</v>
      </c>
      <c r="I350" s="287"/>
      <c r="J350" s="287"/>
      <c r="K350" s="287"/>
      <c r="L350" s="139"/>
      <c r="M350" s="139"/>
      <c r="N350" s="139"/>
      <c r="O350" s="139"/>
      <c r="P350" s="139"/>
      <c r="Q350" s="139"/>
      <c r="R350" s="139"/>
    </row>
    <row r="351" spans="1:18">
      <c r="A351" s="251" t="s">
        <v>771</v>
      </c>
      <c r="B351" s="252" t="s">
        <v>462</v>
      </c>
      <c r="C351" s="253">
        <v>7893489</v>
      </c>
      <c r="D351" s="253">
        <v>1007679</v>
      </c>
      <c r="E351" s="253">
        <v>0</v>
      </c>
      <c r="F351" s="253">
        <v>8901168</v>
      </c>
      <c r="G351" s="253">
        <v>0</v>
      </c>
      <c r="H351" s="254">
        <v>8901168</v>
      </c>
      <c r="I351" s="287"/>
      <c r="J351" s="287"/>
      <c r="K351" s="287"/>
      <c r="L351" s="139"/>
      <c r="M351" s="139"/>
      <c r="N351" s="139"/>
      <c r="O351" s="139"/>
      <c r="P351" s="139"/>
      <c r="Q351" s="139"/>
      <c r="R351" s="139"/>
    </row>
    <row r="352" spans="1:18">
      <c r="A352" s="251" t="s">
        <v>852</v>
      </c>
      <c r="B352" s="252" t="s">
        <v>853</v>
      </c>
      <c r="C352" s="253">
        <v>0</v>
      </c>
      <c r="D352" s="253">
        <v>117172</v>
      </c>
      <c r="E352" s="253">
        <v>0</v>
      </c>
      <c r="F352" s="253">
        <v>117172</v>
      </c>
      <c r="G352" s="253">
        <v>0</v>
      </c>
      <c r="H352" s="254">
        <v>117172</v>
      </c>
      <c r="I352" s="287"/>
      <c r="J352" s="287"/>
      <c r="K352" s="287"/>
      <c r="L352" s="139"/>
      <c r="M352" s="139"/>
      <c r="N352" s="139"/>
      <c r="O352" s="139"/>
      <c r="P352" s="139"/>
      <c r="Q352" s="139"/>
      <c r="R352" s="139"/>
    </row>
    <row r="353" spans="1:18">
      <c r="A353" s="217" t="s">
        <v>463</v>
      </c>
      <c r="B353" s="218" t="s">
        <v>464</v>
      </c>
      <c r="C353" s="255">
        <v>4900858</v>
      </c>
      <c r="D353" s="255">
        <v>698390</v>
      </c>
      <c r="E353" s="255">
        <v>0</v>
      </c>
      <c r="F353" s="255">
        <v>5599248</v>
      </c>
      <c r="G353" s="255">
        <v>0</v>
      </c>
      <c r="H353" s="256">
        <v>5599248</v>
      </c>
      <c r="I353" s="287"/>
      <c r="J353" s="287"/>
      <c r="K353" s="287"/>
      <c r="L353" s="139"/>
      <c r="M353" s="139"/>
      <c r="N353" s="139"/>
      <c r="O353" s="139"/>
      <c r="P353" s="139"/>
      <c r="Q353" s="139"/>
      <c r="R353" s="139"/>
    </row>
    <row r="354" spans="1:18">
      <c r="A354" s="251" t="s">
        <v>772</v>
      </c>
      <c r="B354" s="252" t="s">
        <v>464</v>
      </c>
      <c r="C354" s="253">
        <v>4900858</v>
      </c>
      <c r="D354" s="253">
        <v>698390</v>
      </c>
      <c r="E354" s="253">
        <v>0</v>
      </c>
      <c r="F354" s="253">
        <v>5599248</v>
      </c>
      <c r="G354" s="253">
        <v>0</v>
      </c>
      <c r="H354" s="254">
        <v>5599248</v>
      </c>
      <c r="I354" s="287"/>
      <c r="J354" s="287"/>
      <c r="K354" s="287"/>
      <c r="L354" s="139"/>
      <c r="M354" s="139"/>
      <c r="N354" s="139"/>
      <c r="O354" s="139"/>
      <c r="P354" s="139"/>
      <c r="Q354" s="139"/>
      <c r="R354" s="139"/>
    </row>
    <row r="355" spans="1:18">
      <c r="A355" s="221" t="s">
        <v>173</v>
      </c>
      <c r="B355" s="222" t="s">
        <v>174</v>
      </c>
      <c r="C355" s="257">
        <v>1161790300</v>
      </c>
      <c r="D355" s="257">
        <v>144306800</v>
      </c>
      <c r="E355" s="257">
        <v>0</v>
      </c>
      <c r="F355" s="257">
        <v>1306097100</v>
      </c>
      <c r="G355" s="257">
        <v>0</v>
      </c>
      <c r="H355" s="258">
        <v>1306097100</v>
      </c>
      <c r="I355" s="287"/>
      <c r="J355" s="287"/>
      <c r="K355" s="287"/>
      <c r="L355" s="139"/>
      <c r="M355" s="139"/>
      <c r="N355" s="139"/>
      <c r="O355" s="139"/>
      <c r="P355" s="139"/>
      <c r="Q355" s="139"/>
      <c r="R355" s="139"/>
    </row>
    <row r="356" spans="1:18">
      <c r="A356" s="217" t="s">
        <v>465</v>
      </c>
      <c r="B356" s="218" t="s">
        <v>412</v>
      </c>
      <c r="C356" s="255">
        <v>198702500</v>
      </c>
      <c r="D356" s="255">
        <v>24395600</v>
      </c>
      <c r="E356" s="255">
        <v>0</v>
      </c>
      <c r="F356" s="255">
        <v>223098100</v>
      </c>
      <c r="G356" s="255">
        <v>0</v>
      </c>
      <c r="H356" s="256">
        <v>223098100</v>
      </c>
      <c r="I356" s="287"/>
      <c r="J356" s="287"/>
      <c r="K356" s="287"/>
      <c r="L356" s="139"/>
      <c r="M356" s="139"/>
      <c r="N356" s="139"/>
      <c r="O356" s="139"/>
      <c r="P356" s="139"/>
      <c r="Q356" s="139"/>
      <c r="R356" s="139"/>
    </row>
    <row r="357" spans="1:18">
      <c r="A357" s="251" t="s">
        <v>773</v>
      </c>
      <c r="B357" s="252" t="s">
        <v>412</v>
      </c>
      <c r="C357" s="253">
        <v>198702500</v>
      </c>
      <c r="D357" s="253">
        <v>24395600</v>
      </c>
      <c r="E357" s="253">
        <v>0</v>
      </c>
      <c r="F357" s="253">
        <v>223098100</v>
      </c>
      <c r="G357" s="253">
        <v>0</v>
      </c>
      <c r="H357" s="254">
        <v>223098100</v>
      </c>
      <c r="I357" s="287"/>
      <c r="J357" s="287"/>
      <c r="K357" s="287"/>
      <c r="L357" s="139"/>
      <c r="M357" s="139"/>
      <c r="N357" s="139"/>
      <c r="O357" s="139"/>
      <c r="P357" s="139"/>
      <c r="Q357" s="139"/>
      <c r="R357" s="139"/>
    </row>
    <row r="358" spans="1:18">
      <c r="A358" s="217" t="s">
        <v>466</v>
      </c>
      <c r="B358" s="218" t="s">
        <v>467</v>
      </c>
      <c r="C358" s="255">
        <v>389521600</v>
      </c>
      <c r="D358" s="255">
        <v>48570100</v>
      </c>
      <c r="E358" s="255">
        <v>0</v>
      </c>
      <c r="F358" s="255">
        <v>438091700</v>
      </c>
      <c r="G358" s="255">
        <v>0</v>
      </c>
      <c r="H358" s="256">
        <v>438091700</v>
      </c>
      <c r="I358" s="287"/>
      <c r="J358" s="287"/>
      <c r="K358" s="287"/>
      <c r="L358" s="139"/>
      <c r="M358" s="139"/>
      <c r="N358" s="139"/>
      <c r="O358" s="139"/>
      <c r="P358" s="139"/>
      <c r="Q358" s="139"/>
      <c r="R358" s="139"/>
    </row>
    <row r="359" spans="1:18">
      <c r="A359" s="251" t="s">
        <v>774</v>
      </c>
      <c r="B359" s="252" t="s">
        <v>467</v>
      </c>
      <c r="C359" s="253">
        <v>389521600</v>
      </c>
      <c r="D359" s="253">
        <v>48570100</v>
      </c>
      <c r="E359" s="253">
        <v>0</v>
      </c>
      <c r="F359" s="253">
        <v>438091700</v>
      </c>
      <c r="G359" s="253">
        <v>0</v>
      </c>
      <c r="H359" s="254">
        <v>438091700</v>
      </c>
      <c r="I359" s="287"/>
      <c r="J359" s="287"/>
      <c r="K359" s="287"/>
      <c r="L359" s="139"/>
      <c r="M359" s="139"/>
      <c r="N359" s="139"/>
      <c r="O359" s="139"/>
      <c r="P359" s="139"/>
      <c r="Q359" s="139"/>
      <c r="R359" s="139"/>
    </row>
    <row r="360" spans="1:18">
      <c r="A360" s="217" t="s">
        <v>468</v>
      </c>
      <c r="B360" s="218" t="s">
        <v>469</v>
      </c>
      <c r="C360" s="255">
        <v>24937500</v>
      </c>
      <c r="D360" s="255">
        <v>3102500</v>
      </c>
      <c r="E360" s="255">
        <v>0</v>
      </c>
      <c r="F360" s="255">
        <v>28040000</v>
      </c>
      <c r="G360" s="255">
        <v>0</v>
      </c>
      <c r="H360" s="256">
        <v>28040000</v>
      </c>
      <c r="I360" s="287"/>
      <c r="J360" s="287"/>
      <c r="K360" s="287"/>
      <c r="L360" s="139"/>
      <c r="M360" s="139"/>
      <c r="N360" s="139"/>
      <c r="O360" s="139"/>
      <c r="P360" s="139"/>
      <c r="Q360" s="139"/>
      <c r="R360" s="139"/>
    </row>
    <row r="361" spans="1:18">
      <c r="A361" s="251" t="s">
        <v>775</v>
      </c>
      <c r="B361" s="252" t="s">
        <v>469</v>
      </c>
      <c r="C361" s="253">
        <v>24937500</v>
      </c>
      <c r="D361" s="253">
        <v>3102500</v>
      </c>
      <c r="E361" s="253">
        <v>0</v>
      </c>
      <c r="F361" s="253">
        <v>28040000</v>
      </c>
      <c r="G361" s="253">
        <v>0</v>
      </c>
      <c r="H361" s="254">
        <v>28040000</v>
      </c>
      <c r="I361" s="287"/>
      <c r="J361" s="287"/>
      <c r="K361" s="287"/>
      <c r="L361" s="139"/>
      <c r="M361" s="139"/>
      <c r="N361" s="139"/>
      <c r="O361" s="139"/>
      <c r="P361" s="139"/>
      <c r="Q361" s="139"/>
      <c r="R361" s="139"/>
    </row>
    <row r="362" spans="1:18" ht="25.5">
      <c r="A362" s="217" t="s">
        <v>470</v>
      </c>
      <c r="B362" s="218" t="s">
        <v>471</v>
      </c>
      <c r="C362" s="255">
        <v>548628700</v>
      </c>
      <c r="D362" s="255">
        <v>68238600</v>
      </c>
      <c r="E362" s="255">
        <v>0</v>
      </c>
      <c r="F362" s="255">
        <v>616867300</v>
      </c>
      <c r="G362" s="255">
        <v>0</v>
      </c>
      <c r="H362" s="256">
        <v>616867300</v>
      </c>
      <c r="I362" s="287"/>
      <c r="J362" s="287"/>
      <c r="K362" s="287"/>
      <c r="L362" s="139"/>
      <c r="M362" s="139"/>
      <c r="N362" s="139"/>
      <c r="O362" s="139"/>
      <c r="P362" s="139"/>
      <c r="Q362" s="139"/>
      <c r="R362" s="139"/>
    </row>
    <row r="363" spans="1:18" ht="25.5">
      <c r="A363" s="251" t="s">
        <v>776</v>
      </c>
      <c r="B363" s="252" t="s">
        <v>471</v>
      </c>
      <c r="C363" s="253">
        <v>548628700</v>
      </c>
      <c r="D363" s="253">
        <v>68238600</v>
      </c>
      <c r="E363" s="253">
        <v>0</v>
      </c>
      <c r="F363" s="253">
        <v>616867300</v>
      </c>
      <c r="G363" s="253">
        <v>0</v>
      </c>
      <c r="H363" s="254">
        <v>616867300</v>
      </c>
      <c r="I363" s="287"/>
      <c r="J363" s="287"/>
      <c r="K363" s="287"/>
      <c r="L363" s="139"/>
      <c r="M363" s="139"/>
      <c r="N363" s="139"/>
      <c r="O363" s="139"/>
      <c r="P363" s="139"/>
      <c r="Q363" s="139"/>
      <c r="R363" s="139"/>
    </row>
    <row r="364" spans="1:18">
      <c r="A364" s="221" t="s">
        <v>175</v>
      </c>
      <c r="B364" s="222" t="s">
        <v>176</v>
      </c>
      <c r="C364" s="257">
        <v>248458200</v>
      </c>
      <c r="D364" s="257">
        <v>30504700</v>
      </c>
      <c r="E364" s="257">
        <v>0</v>
      </c>
      <c r="F364" s="257">
        <v>278962900</v>
      </c>
      <c r="G364" s="257">
        <v>0</v>
      </c>
      <c r="H364" s="258">
        <v>278962900</v>
      </c>
      <c r="I364" s="287"/>
      <c r="J364" s="287"/>
      <c r="K364" s="287"/>
      <c r="L364" s="139"/>
      <c r="M364" s="139"/>
      <c r="N364" s="139"/>
      <c r="O364" s="139"/>
      <c r="P364" s="139"/>
      <c r="Q364" s="139"/>
      <c r="R364" s="139"/>
    </row>
    <row r="365" spans="1:18">
      <c r="A365" s="217" t="s">
        <v>472</v>
      </c>
      <c r="B365" s="218" t="s">
        <v>371</v>
      </c>
      <c r="C365" s="255">
        <v>149026200</v>
      </c>
      <c r="D365" s="255">
        <v>18296700</v>
      </c>
      <c r="E365" s="255">
        <v>0</v>
      </c>
      <c r="F365" s="255">
        <v>167322900</v>
      </c>
      <c r="G365" s="255">
        <v>0</v>
      </c>
      <c r="H365" s="256">
        <v>167322900</v>
      </c>
      <c r="I365" s="287"/>
      <c r="J365" s="287"/>
      <c r="K365" s="287"/>
      <c r="L365" s="139"/>
      <c r="M365" s="139"/>
      <c r="N365" s="139"/>
      <c r="O365" s="139"/>
      <c r="P365" s="139"/>
      <c r="Q365" s="139"/>
      <c r="R365" s="139"/>
    </row>
    <row r="366" spans="1:18">
      <c r="A366" s="251" t="s">
        <v>777</v>
      </c>
      <c r="B366" s="252" t="s">
        <v>371</v>
      </c>
      <c r="C366" s="253">
        <v>149026200</v>
      </c>
      <c r="D366" s="253">
        <v>18296700</v>
      </c>
      <c r="E366" s="253">
        <v>0</v>
      </c>
      <c r="F366" s="253">
        <v>167322900</v>
      </c>
      <c r="G366" s="253">
        <v>0</v>
      </c>
      <c r="H366" s="254">
        <v>167322900</v>
      </c>
      <c r="I366" s="287"/>
      <c r="J366" s="287"/>
      <c r="K366" s="287"/>
      <c r="L366" s="139"/>
      <c r="M366" s="139"/>
      <c r="N366" s="139"/>
      <c r="O366" s="139"/>
      <c r="P366" s="139"/>
      <c r="Q366" s="139"/>
      <c r="R366" s="139"/>
    </row>
    <row r="367" spans="1:18">
      <c r="A367" s="217" t="s">
        <v>473</v>
      </c>
      <c r="B367" s="218" t="s">
        <v>372</v>
      </c>
      <c r="C367" s="255">
        <v>24865100</v>
      </c>
      <c r="D367" s="255">
        <v>3052800</v>
      </c>
      <c r="E367" s="255">
        <v>0</v>
      </c>
      <c r="F367" s="255">
        <v>27917900</v>
      </c>
      <c r="G367" s="255">
        <v>0</v>
      </c>
      <c r="H367" s="256">
        <v>27917900</v>
      </c>
      <c r="I367" s="287"/>
      <c r="J367" s="287"/>
      <c r="K367" s="287"/>
      <c r="L367" s="139"/>
      <c r="M367" s="139"/>
      <c r="N367" s="139"/>
      <c r="O367" s="139"/>
      <c r="P367" s="139"/>
      <c r="Q367" s="139"/>
      <c r="R367" s="139"/>
    </row>
    <row r="368" spans="1:18">
      <c r="A368" s="251" t="s">
        <v>778</v>
      </c>
      <c r="B368" s="252" t="s">
        <v>372</v>
      </c>
      <c r="C368" s="253">
        <v>24865100</v>
      </c>
      <c r="D368" s="253">
        <v>3052800</v>
      </c>
      <c r="E368" s="253">
        <v>0</v>
      </c>
      <c r="F368" s="253">
        <v>27917900</v>
      </c>
      <c r="G368" s="253">
        <v>0</v>
      </c>
      <c r="H368" s="254">
        <v>27917900</v>
      </c>
      <c r="I368" s="287"/>
      <c r="J368" s="287"/>
      <c r="K368" s="287"/>
      <c r="L368" s="139"/>
      <c r="M368" s="139"/>
      <c r="N368" s="139"/>
      <c r="O368" s="139"/>
      <c r="P368" s="139"/>
      <c r="Q368" s="139"/>
      <c r="R368" s="139"/>
    </row>
    <row r="369" spans="1:18">
      <c r="A369" s="217" t="s">
        <v>474</v>
      </c>
      <c r="B369" s="218" t="s">
        <v>364</v>
      </c>
      <c r="C369" s="255">
        <v>24865100</v>
      </c>
      <c r="D369" s="255">
        <v>3052800</v>
      </c>
      <c r="E369" s="255">
        <v>0</v>
      </c>
      <c r="F369" s="255">
        <v>27917900</v>
      </c>
      <c r="G369" s="255">
        <v>0</v>
      </c>
      <c r="H369" s="256">
        <v>27917900</v>
      </c>
      <c r="I369" s="287"/>
      <c r="J369" s="287"/>
      <c r="K369" s="287"/>
      <c r="L369" s="139"/>
      <c r="M369" s="139"/>
      <c r="N369" s="139"/>
      <c r="O369" s="139"/>
      <c r="P369" s="139"/>
      <c r="Q369" s="139"/>
      <c r="R369" s="139"/>
    </row>
    <row r="370" spans="1:18">
      <c r="A370" s="251" t="s">
        <v>779</v>
      </c>
      <c r="B370" s="252" t="s">
        <v>364</v>
      </c>
      <c r="C370" s="253">
        <v>24865100</v>
      </c>
      <c r="D370" s="253">
        <v>3052800</v>
      </c>
      <c r="E370" s="253">
        <v>0</v>
      </c>
      <c r="F370" s="253">
        <v>27917900</v>
      </c>
      <c r="G370" s="253">
        <v>0</v>
      </c>
      <c r="H370" s="254">
        <v>27917900</v>
      </c>
      <c r="I370" s="287"/>
      <c r="J370" s="287"/>
      <c r="K370" s="287"/>
      <c r="L370" s="139"/>
      <c r="M370" s="139"/>
      <c r="N370" s="139"/>
      <c r="O370" s="139"/>
      <c r="P370" s="139"/>
      <c r="Q370" s="139"/>
      <c r="R370" s="139"/>
    </row>
    <row r="371" spans="1:18">
      <c r="A371" s="217" t="s">
        <v>475</v>
      </c>
      <c r="B371" s="218" t="s">
        <v>363</v>
      </c>
      <c r="C371" s="255">
        <v>49701800</v>
      </c>
      <c r="D371" s="255">
        <v>6102400</v>
      </c>
      <c r="E371" s="255">
        <v>0</v>
      </c>
      <c r="F371" s="255">
        <v>55804200</v>
      </c>
      <c r="G371" s="255">
        <v>0</v>
      </c>
      <c r="H371" s="256">
        <v>55804200</v>
      </c>
      <c r="I371" s="287"/>
      <c r="J371" s="287"/>
      <c r="K371" s="287"/>
      <c r="L371" s="139"/>
      <c r="M371" s="139"/>
      <c r="N371" s="139"/>
      <c r="O371" s="139"/>
      <c r="P371" s="139"/>
      <c r="Q371" s="139"/>
      <c r="R371" s="139"/>
    </row>
    <row r="372" spans="1:18">
      <c r="A372" s="251" t="s">
        <v>780</v>
      </c>
      <c r="B372" s="252" t="s">
        <v>363</v>
      </c>
      <c r="C372" s="253">
        <v>49701800</v>
      </c>
      <c r="D372" s="253">
        <v>6102400</v>
      </c>
      <c r="E372" s="253">
        <v>0</v>
      </c>
      <c r="F372" s="253">
        <v>55804200</v>
      </c>
      <c r="G372" s="253">
        <v>0</v>
      </c>
      <c r="H372" s="254">
        <v>55804200</v>
      </c>
      <c r="I372" s="287"/>
      <c r="J372" s="287"/>
      <c r="K372" s="287"/>
      <c r="L372" s="139"/>
      <c r="M372" s="139"/>
      <c r="N372" s="139"/>
      <c r="O372" s="139"/>
      <c r="P372" s="139"/>
      <c r="Q372" s="139"/>
      <c r="R372" s="139"/>
    </row>
    <row r="373" spans="1:18">
      <c r="A373" s="221" t="s">
        <v>177</v>
      </c>
      <c r="B373" s="222" t="s">
        <v>178</v>
      </c>
      <c r="C373" s="257">
        <v>1553508916.04</v>
      </c>
      <c r="D373" s="257">
        <v>130557597.87</v>
      </c>
      <c r="E373" s="257">
        <v>0</v>
      </c>
      <c r="F373" s="257">
        <v>1684066513.9100001</v>
      </c>
      <c r="G373" s="257">
        <v>0</v>
      </c>
      <c r="H373" s="258">
        <v>1684066513.9100001</v>
      </c>
      <c r="I373" s="287"/>
      <c r="J373" s="287"/>
      <c r="K373" s="287"/>
      <c r="L373" s="139"/>
      <c r="M373" s="139"/>
      <c r="N373" s="139"/>
      <c r="O373" s="139"/>
      <c r="P373" s="139"/>
      <c r="Q373" s="139"/>
      <c r="R373" s="139"/>
    </row>
    <row r="374" spans="1:18">
      <c r="A374" s="217" t="s">
        <v>476</v>
      </c>
      <c r="B374" s="218" t="s">
        <v>390</v>
      </c>
      <c r="C374" s="255">
        <v>291315217.50999999</v>
      </c>
      <c r="D374" s="255">
        <v>8528381.5700000003</v>
      </c>
      <c r="E374" s="255">
        <v>0</v>
      </c>
      <c r="F374" s="255">
        <v>299843599.07999998</v>
      </c>
      <c r="G374" s="255">
        <v>0</v>
      </c>
      <c r="H374" s="256">
        <v>299843599.07999998</v>
      </c>
      <c r="I374" s="287"/>
      <c r="J374" s="287"/>
      <c r="K374" s="287"/>
      <c r="L374" s="139"/>
      <c r="M374" s="139"/>
      <c r="N374" s="139"/>
      <c r="O374" s="139"/>
      <c r="P374" s="139"/>
      <c r="Q374" s="139"/>
      <c r="R374" s="139"/>
    </row>
    <row r="375" spans="1:18">
      <c r="A375" s="251" t="s">
        <v>781</v>
      </c>
      <c r="B375" s="252" t="s">
        <v>390</v>
      </c>
      <c r="C375" s="253">
        <v>291315217.50999999</v>
      </c>
      <c r="D375" s="253">
        <v>8528381.5700000003</v>
      </c>
      <c r="E375" s="253">
        <v>0</v>
      </c>
      <c r="F375" s="253">
        <v>299843599.07999998</v>
      </c>
      <c r="G375" s="253">
        <v>0</v>
      </c>
      <c r="H375" s="254">
        <v>299843599.07999998</v>
      </c>
      <c r="I375" s="287"/>
      <c r="J375" s="287"/>
      <c r="K375" s="287"/>
      <c r="L375" s="139"/>
      <c r="M375" s="139"/>
      <c r="N375" s="139"/>
      <c r="O375" s="139"/>
      <c r="P375" s="139"/>
      <c r="Q375" s="139"/>
      <c r="R375" s="139"/>
    </row>
    <row r="376" spans="1:18">
      <c r="A376" s="217" t="s">
        <v>477</v>
      </c>
      <c r="B376" s="218" t="s">
        <v>388</v>
      </c>
      <c r="C376" s="255">
        <v>423077244.69</v>
      </c>
      <c r="D376" s="255">
        <v>54113556.359999999</v>
      </c>
      <c r="E376" s="255">
        <v>0</v>
      </c>
      <c r="F376" s="255">
        <v>477190801.05000001</v>
      </c>
      <c r="G376" s="255">
        <v>0</v>
      </c>
      <c r="H376" s="256">
        <v>477190801.05000001</v>
      </c>
      <c r="I376" s="287"/>
      <c r="J376" s="287"/>
      <c r="K376" s="287"/>
      <c r="L376" s="139"/>
      <c r="M376" s="139"/>
      <c r="N376" s="139"/>
      <c r="O376" s="139"/>
      <c r="P376" s="139"/>
      <c r="Q376" s="139"/>
      <c r="R376" s="139"/>
    </row>
    <row r="377" spans="1:18">
      <c r="A377" s="251" t="s">
        <v>782</v>
      </c>
      <c r="B377" s="252" t="s">
        <v>388</v>
      </c>
      <c r="C377" s="253">
        <v>423077244.69</v>
      </c>
      <c r="D377" s="253">
        <v>54113556.359999999</v>
      </c>
      <c r="E377" s="253">
        <v>0</v>
      </c>
      <c r="F377" s="253">
        <v>477190801.05000001</v>
      </c>
      <c r="G377" s="253">
        <v>0</v>
      </c>
      <c r="H377" s="254">
        <v>477190801.05000001</v>
      </c>
      <c r="I377" s="287"/>
      <c r="J377" s="287"/>
      <c r="K377" s="287"/>
      <c r="L377" s="139"/>
      <c r="M377" s="139"/>
      <c r="N377" s="139"/>
      <c r="O377" s="139"/>
      <c r="P377" s="139"/>
      <c r="Q377" s="139"/>
      <c r="R377" s="139"/>
    </row>
    <row r="378" spans="1:18">
      <c r="A378" s="217" t="s">
        <v>478</v>
      </c>
      <c r="B378" s="218" t="s">
        <v>392</v>
      </c>
      <c r="C378" s="255">
        <v>208405019.87</v>
      </c>
      <c r="D378" s="255">
        <v>4098862.16</v>
      </c>
      <c r="E378" s="255">
        <v>0</v>
      </c>
      <c r="F378" s="255">
        <v>212503882.03</v>
      </c>
      <c r="G378" s="255">
        <v>0</v>
      </c>
      <c r="H378" s="256">
        <v>212503882.03</v>
      </c>
      <c r="I378" s="287"/>
      <c r="J378" s="287"/>
      <c r="K378" s="287"/>
      <c r="L378" s="139"/>
      <c r="M378" s="139"/>
      <c r="N378" s="139"/>
      <c r="O378" s="139"/>
      <c r="P378" s="139"/>
      <c r="Q378" s="139"/>
      <c r="R378" s="139"/>
    </row>
    <row r="379" spans="1:18">
      <c r="A379" s="251" t="s">
        <v>783</v>
      </c>
      <c r="B379" s="252" t="s">
        <v>392</v>
      </c>
      <c r="C379" s="253">
        <v>208405019.87</v>
      </c>
      <c r="D379" s="253">
        <v>4098862.16</v>
      </c>
      <c r="E379" s="253">
        <v>0</v>
      </c>
      <c r="F379" s="253">
        <v>212503882.03</v>
      </c>
      <c r="G379" s="253">
        <v>0</v>
      </c>
      <c r="H379" s="254">
        <v>212503882.03</v>
      </c>
      <c r="I379" s="287"/>
      <c r="J379" s="287"/>
      <c r="K379" s="287"/>
      <c r="L379" s="139"/>
      <c r="M379" s="139"/>
      <c r="N379" s="139"/>
      <c r="O379" s="139"/>
      <c r="P379" s="139"/>
      <c r="Q379" s="139"/>
      <c r="R379" s="139"/>
    </row>
    <row r="380" spans="1:18">
      <c r="A380" s="217" t="s">
        <v>479</v>
      </c>
      <c r="B380" s="218" t="s">
        <v>396</v>
      </c>
      <c r="C380" s="255">
        <v>402981682.39999998</v>
      </c>
      <c r="D380" s="255">
        <v>40803541.469999999</v>
      </c>
      <c r="E380" s="255">
        <v>0</v>
      </c>
      <c r="F380" s="255">
        <v>443785223.87</v>
      </c>
      <c r="G380" s="255">
        <v>0</v>
      </c>
      <c r="H380" s="256">
        <v>443785223.87</v>
      </c>
      <c r="I380" s="287"/>
      <c r="J380" s="287"/>
      <c r="K380" s="287"/>
      <c r="L380" s="139"/>
      <c r="M380" s="139"/>
      <c r="N380" s="139"/>
      <c r="O380" s="139"/>
      <c r="P380" s="139"/>
      <c r="Q380" s="139"/>
      <c r="R380" s="139"/>
    </row>
    <row r="381" spans="1:18">
      <c r="A381" s="251" t="s">
        <v>784</v>
      </c>
      <c r="B381" s="252" t="s">
        <v>396</v>
      </c>
      <c r="C381" s="253">
        <v>402981682.39999998</v>
      </c>
      <c r="D381" s="253">
        <v>40803541.469999999</v>
      </c>
      <c r="E381" s="253">
        <v>0</v>
      </c>
      <c r="F381" s="253">
        <v>443785223.87</v>
      </c>
      <c r="G381" s="253">
        <v>0</v>
      </c>
      <c r="H381" s="254">
        <v>443785223.87</v>
      </c>
      <c r="I381" s="287"/>
      <c r="J381" s="287"/>
      <c r="K381" s="287"/>
      <c r="L381" s="139"/>
      <c r="M381" s="139"/>
      <c r="N381" s="139"/>
      <c r="O381" s="139"/>
      <c r="P381" s="139"/>
      <c r="Q381" s="139"/>
      <c r="R381" s="139"/>
    </row>
    <row r="382" spans="1:18">
      <c r="A382" s="217" t="s">
        <v>480</v>
      </c>
      <c r="B382" s="218" t="s">
        <v>394</v>
      </c>
      <c r="C382" s="255">
        <v>206503437.47</v>
      </c>
      <c r="D382" s="255">
        <v>22474541.539999999</v>
      </c>
      <c r="E382" s="255">
        <v>0</v>
      </c>
      <c r="F382" s="255">
        <v>228977979.00999999</v>
      </c>
      <c r="G382" s="255">
        <v>0</v>
      </c>
      <c r="H382" s="256">
        <v>228977979.00999999</v>
      </c>
      <c r="I382" s="287"/>
      <c r="J382" s="287"/>
      <c r="K382" s="287"/>
      <c r="L382" s="139"/>
      <c r="M382" s="139"/>
      <c r="N382" s="139"/>
      <c r="O382" s="139"/>
      <c r="P382" s="139"/>
      <c r="Q382" s="139"/>
      <c r="R382" s="139"/>
    </row>
    <row r="383" spans="1:18">
      <c r="A383" s="251" t="s">
        <v>785</v>
      </c>
      <c r="B383" s="252" t="s">
        <v>394</v>
      </c>
      <c r="C383" s="253">
        <v>206503437.47</v>
      </c>
      <c r="D383" s="253">
        <v>22474541.539999999</v>
      </c>
      <c r="E383" s="253">
        <v>0</v>
      </c>
      <c r="F383" s="253">
        <v>228977979.00999999</v>
      </c>
      <c r="G383" s="253">
        <v>0</v>
      </c>
      <c r="H383" s="254">
        <v>228977979.00999999</v>
      </c>
      <c r="I383" s="287"/>
      <c r="J383" s="287"/>
      <c r="K383" s="287"/>
      <c r="L383" s="139"/>
      <c r="M383" s="139"/>
      <c r="N383" s="139"/>
      <c r="O383" s="139"/>
      <c r="P383" s="139"/>
      <c r="Q383" s="139"/>
      <c r="R383" s="139"/>
    </row>
    <row r="384" spans="1:18">
      <c r="A384" s="217" t="s">
        <v>481</v>
      </c>
      <c r="B384" s="218" t="s">
        <v>400</v>
      </c>
      <c r="C384" s="255">
        <v>21226314.100000001</v>
      </c>
      <c r="D384" s="255">
        <v>538714.77</v>
      </c>
      <c r="E384" s="255">
        <v>0</v>
      </c>
      <c r="F384" s="255">
        <v>21765028.870000001</v>
      </c>
      <c r="G384" s="255">
        <v>0</v>
      </c>
      <c r="H384" s="256">
        <v>21765028.870000001</v>
      </c>
      <c r="I384" s="287"/>
      <c r="J384" s="287"/>
      <c r="K384" s="287"/>
      <c r="L384" s="139"/>
      <c r="M384" s="139"/>
      <c r="N384" s="139"/>
      <c r="O384" s="139"/>
      <c r="P384" s="139"/>
      <c r="Q384" s="139"/>
      <c r="R384" s="139"/>
    </row>
    <row r="385" spans="1:18">
      <c r="A385" s="251" t="s">
        <v>786</v>
      </c>
      <c r="B385" s="252" t="s">
        <v>400</v>
      </c>
      <c r="C385" s="253">
        <v>21226314.100000001</v>
      </c>
      <c r="D385" s="253">
        <v>538714.77</v>
      </c>
      <c r="E385" s="253">
        <v>0</v>
      </c>
      <c r="F385" s="253">
        <v>21765028.870000001</v>
      </c>
      <c r="G385" s="253">
        <v>0</v>
      </c>
      <c r="H385" s="254">
        <v>21765028.870000001</v>
      </c>
      <c r="I385" s="287"/>
      <c r="J385" s="287"/>
      <c r="K385" s="287"/>
      <c r="L385" s="139"/>
      <c r="M385" s="139"/>
      <c r="N385" s="139"/>
      <c r="O385" s="139"/>
      <c r="P385" s="139"/>
      <c r="Q385" s="139"/>
      <c r="R385" s="139"/>
    </row>
    <row r="386" spans="1:18">
      <c r="A386" s="221" t="s">
        <v>179</v>
      </c>
      <c r="B386" s="222" t="s">
        <v>180</v>
      </c>
      <c r="C386" s="257">
        <v>17763091</v>
      </c>
      <c r="D386" s="257">
        <v>35636155</v>
      </c>
      <c r="E386" s="257">
        <v>0</v>
      </c>
      <c r="F386" s="257">
        <v>53399246</v>
      </c>
      <c r="G386" s="257">
        <v>0</v>
      </c>
      <c r="H386" s="258">
        <v>53399246</v>
      </c>
      <c r="I386" s="287"/>
      <c r="J386" s="287"/>
      <c r="K386" s="287"/>
      <c r="L386" s="139"/>
      <c r="M386" s="139"/>
      <c r="N386" s="139"/>
      <c r="O386" s="139"/>
      <c r="P386" s="139"/>
      <c r="Q386" s="139"/>
      <c r="R386" s="139"/>
    </row>
    <row r="387" spans="1:18">
      <c r="A387" s="217" t="s">
        <v>544</v>
      </c>
      <c r="B387" s="218" t="s">
        <v>545</v>
      </c>
      <c r="C387" s="255">
        <v>17763091</v>
      </c>
      <c r="D387" s="255">
        <v>35062355</v>
      </c>
      <c r="E387" s="255">
        <v>0</v>
      </c>
      <c r="F387" s="255">
        <v>52825446</v>
      </c>
      <c r="G387" s="255">
        <v>0</v>
      </c>
      <c r="H387" s="256">
        <v>52825446</v>
      </c>
      <c r="I387" s="287"/>
      <c r="J387" s="287"/>
      <c r="K387" s="287"/>
      <c r="L387" s="139"/>
      <c r="M387" s="139"/>
      <c r="N387" s="139"/>
      <c r="O387" s="139"/>
      <c r="P387" s="139"/>
      <c r="Q387" s="139"/>
      <c r="R387" s="139"/>
    </row>
    <row r="388" spans="1:18">
      <c r="A388" s="251" t="s">
        <v>787</v>
      </c>
      <c r="B388" s="252" t="s">
        <v>545</v>
      </c>
      <c r="C388" s="253">
        <v>17763091</v>
      </c>
      <c r="D388" s="253">
        <v>35062355</v>
      </c>
      <c r="E388" s="253">
        <v>0</v>
      </c>
      <c r="F388" s="253">
        <v>52825446</v>
      </c>
      <c r="G388" s="253">
        <v>0</v>
      </c>
      <c r="H388" s="254">
        <v>52825446</v>
      </c>
      <c r="I388" s="287"/>
      <c r="J388" s="287"/>
      <c r="K388" s="287"/>
      <c r="L388" s="139"/>
      <c r="M388" s="139"/>
      <c r="N388" s="139"/>
      <c r="O388" s="139"/>
      <c r="P388" s="139"/>
      <c r="Q388" s="139"/>
      <c r="R388" s="139"/>
    </row>
    <row r="389" spans="1:18">
      <c r="A389" s="217" t="s">
        <v>854</v>
      </c>
      <c r="B389" s="218" t="s">
        <v>855</v>
      </c>
      <c r="C389" s="255">
        <v>0</v>
      </c>
      <c r="D389" s="255">
        <v>573800</v>
      </c>
      <c r="E389" s="255">
        <v>0</v>
      </c>
      <c r="F389" s="255">
        <v>573800</v>
      </c>
      <c r="G389" s="255">
        <v>0</v>
      </c>
      <c r="H389" s="256">
        <v>573800</v>
      </c>
      <c r="I389" s="287"/>
      <c r="J389" s="287"/>
      <c r="K389" s="287"/>
      <c r="L389" s="139"/>
      <c r="M389" s="139"/>
      <c r="N389" s="139"/>
      <c r="O389" s="139"/>
      <c r="P389" s="139"/>
      <c r="Q389" s="139"/>
      <c r="R389" s="139"/>
    </row>
    <row r="390" spans="1:18">
      <c r="A390" s="251" t="s">
        <v>856</v>
      </c>
      <c r="B390" s="252" t="s">
        <v>855</v>
      </c>
      <c r="C390" s="253">
        <v>0</v>
      </c>
      <c r="D390" s="253">
        <v>573800</v>
      </c>
      <c r="E390" s="253">
        <v>0</v>
      </c>
      <c r="F390" s="253">
        <v>573800</v>
      </c>
      <c r="G390" s="253">
        <v>0</v>
      </c>
      <c r="H390" s="254">
        <v>573800</v>
      </c>
      <c r="I390" s="287"/>
      <c r="J390" s="287"/>
      <c r="K390" s="287"/>
      <c r="L390" s="139"/>
      <c r="M390" s="139"/>
      <c r="N390" s="139"/>
      <c r="O390" s="139"/>
      <c r="P390" s="139"/>
      <c r="Q390" s="139"/>
      <c r="R390" s="139"/>
    </row>
    <row r="391" spans="1:18">
      <c r="A391" s="221" t="s">
        <v>181</v>
      </c>
      <c r="B391" s="222" t="s">
        <v>182</v>
      </c>
      <c r="C391" s="257">
        <v>5800173348.9899998</v>
      </c>
      <c r="D391" s="257">
        <v>1132229404.0999999</v>
      </c>
      <c r="E391" s="257">
        <v>9234928.5099999998</v>
      </c>
      <c r="F391" s="257">
        <v>6923167824.5799999</v>
      </c>
      <c r="G391" s="257">
        <v>0</v>
      </c>
      <c r="H391" s="258">
        <v>6923167824.5799999</v>
      </c>
      <c r="I391" s="287"/>
      <c r="J391" s="287"/>
      <c r="K391" s="287"/>
      <c r="L391" s="139"/>
      <c r="M391" s="139"/>
      <c r="N391" s="139"/>
      <c r="O391" s="139"/>
      <c r="P391" s="139"/>
      <c r="Q391" s="139"/>
      <c r="R391" s="139"/>
    </row>
    <row r="392" spans="1:18">
      <c r="A392" s="217" t="s">
        <v>546</v>
      </c>
      <c r="B392" s="218" t="s">
        <v>547</v>
      </c>
      <c r="C392" s="255">
        <v>55000</v>
      </c>
      <c r="D392" s="255">
        <v>1493212</v>
      </c>
      <c r="E392" s="255">
        <v>0</v>
      </c>
      <c r="F392" s="255">
        <v>1548212</v>
      </c>
      <c r="G392" s="255">
        <v>0</v>
      </c>
      <c r="H392" s="256">
        <v>1548212</v>
      </c>
      <c r="I392" s="287"/>
      <c r="J392" s="287"/>
      <c r="K392" s="287"/>
      <c r="L392" s="139"/>
      <c r="M392" s="139"/>
      <c r="N392" s="139"/>
      <c r="O392" s="139"/>
      <c r="P392" s="139"/>
      <c r="Q392" s="139"/>
      <c r="R392" s="139"/>
    </row>
    <row r="393" spans="1:18">
      <c r="A393" s="251" t="s">
        <v>788</v>
      </c>
      <c r="B393" s="252" t="s">
        <v>547</v>
      </c>
      <c r="C393" s="253">
        <v>55000</v>
      </c>
      <c r="D393" s="253">
        <v>1493212</v>
      </c>
      <c r="E393" s="253">
        <v>0</v>
      </c>
      <c r="F393" s="253">
        <v>1548212</v>
      </c>
      <c r="G393" s="253">
        <v>0</v>
      </c>
      <c r="H393" s="254">
        <v>1548212</v>
      </c>
      <c r="I393" s="287"/>
      <c r="J393" s="287"/>
      <c r="K393" s="287"/>
      <c r="L393" s="139"/>
      <c r="M393" s="139"/>
      <c r="N393" s="139"/>
      <c r="O393" s="139"/>
      <c r="P393" s="139"/>
      <c r="Q393" s="139"/>
      <c r="R393" s="139"/>
    </row>
    <row r="394" spans="1:18">
      <c r="A394" s="217" t="s">
        <v>482</v>
      </c>
      <c r="B394" s="218" t="s">
        <v>483</v>
      </c>
      <c r="C394" s="255">
        <v>18247076.600000001</v>
      </c>
      <c r="D394" s="255">
        <v>2450000</v>
      </c>
      <c r="E394" s="255">
        <v>0</v>
      </c>
      <c r="F394" s="255">
        <v>20697076.600000001</v>
      </c>
      <c r="G394" s="255">
        <v>0</v>
      </c>
      <c r="H394" s="256">
        <v>20697076.600000001</v>
      </c>
      <c r="I394" s="287"/>
      <c r="J394" s="287"/>
      <c r="K394" s="287"/>
      <c r="L394" s="139"/>
      <c r="M394" s="139"/>
      <c r="N394" s="139"/>
      <c r="O394" s="139"/>
      <c r="P394" s="139"/>
      <c r="Q394" s="139"/>
      <c r="R394" s="139"/>
    </row>
    <row r="395" spans="1:18">
      <c r="A395" s="251" t="s">
        <v>789</v>
      </c>
      <c r="B395" s="252" t="s">
        <v>483</v>
      </c>
      <c r="C395" s="253">
        <v>18247076.600000001</v>
      </c>
      <c r="D395" s="253">
        <v>2450000</v>
      </c>
      <c r="E395" s="253">
        <v>0</v>
      </c>
      <c r="F395" s="253">
        <v>20697076.600000001</v>
      </c>
      <c r="G395" s="253">
        <v>0</v>
      </c>
      <c r="H395" s="254">
        <v>20697076.600000001</v>
      </c>
      <c r="I395" s="287"/>
      <c r="J395" s="287"/>
      <c r="K395" s="287"/>
      <c r="L395" s="139"/>
      <c r="M395" s="139"/>
      <c r="N395" s="139"/>
      <c r="O395" s="139"/>
      <c r="P395" s="139"/>
      <c r="Q395" s="139"/>
      <c r="R395" s="139"/>
    </row>
    <row r="396" spans="1:18">
      <c r="A396" s="217" t="s">
        <v>484</v>
      </c>
      <c r="B396" s="218" t="s">
        <v>374</v>
      </c>
      <c r="C396" s="255">
        <v>70911146.200000003</v>
      </c>
      <c r="D396" s="255">
        <v>10409595.48</v>
      </c>
      <c r="E396" s="255">
        <v>0</v>
      </c>
      <c r="F396" s="255">
        <v>81320741.680000007</v>
      </c>
      <c r="G396" s="255">
        <v>0</v>
      </c>
      <c r="H396" s="256">
        <v>81320741.680000007</v>
      </c>
      <c r="I396" s="287"/>
      <c r="J396" s="287"/>
      <c r="K396" s="287"/>
      <c r="L396" s="139"/>
      <c r="M396" s="139"/>
      <c r="N396" s="139"/>
      <c r="O396" s="139"/>
      <c r="P396" s="139"/>
      <c r="Q396" s="139"/>
      <c r="R396" s="139"/>
    </row>
    <row r="397" spans="1:18">
      <c r="A397" s="251" t="s">
        <v>790</v>
      </c>
      <c r="B397" s="252" t="s">
        <v>374</v>
      </c>
      <c r="C397" s="253">
        <v>70911146.200000003</v>
      </c>
      <c r="D397" s="253">
        <v>10409595.48</v>
      </c>
      <c r="E397" s="253">
        <v>0</v>
      </c>
      <c r="F397" s="253">
        <v>81320741.680000007</v>
      </c>
      <c r="G397" s="253">
        <v>0</v>
      </c>
      <c r="H397" s="254">
        <v>81320741.680000007</v>
      </c>
      <c r="I397" s="287"/>
      <c r="J397" s="287"/>
      <c r="K397" s="287"/>
      <c r="L397" s="139"/>
      <c r="M397" s="139"/>
      <c r="N397" s="139"/>
      <c r="O397" s="139"/>
      <c r="P397" s="139"/>
      <c r="Q397" s="139"/>
      <c r="R397" s="139"/>
    </row>
    <row r="398" spans="1:18">
      <c r="A398" s="217" t="s">
        <v>485</v>
      </c>
      <c r="B398" s="218" t="s">
        <v>382</v>
      </c>
      <c r="C398" s="255">
        <v>0</v>
      </c>
      <c r="D398" s="255">
        <v>9234928.5099999998</v>
      </c>
      <c r="E398" s="255">
        <v>9234928.5099999998</v>
      </c>
      <c r="F398" s="255">
        <v>0</v>
      </c>
      <c r="G398" s="255">
        <v>0</v>
      </c>
      <c r="H398" s="256">
        <v>0</v>
      </c>
      <c r="I398" s="287"/>
      <c r="J398" s="287"/>
      <c r="K398" s="287"/>
      <c r="L398" s="139"/>
      <c r="M398" s="139"/>
      <c r="N398" s="139"/>
      <c r="O398" s="139"/>
      <c r="P398" s="139"/>
      <c r="Q398" s="139"/>
      <c r="R398" s="139"/>
    </row>
    <row r="399" spans="1:18">
      <c r="A399" s="251" t="s">
        <v>791</v>
      </c>
      <c r="B399" s="252" t="s">
        <v>382</v>
      </c>
      <c r="C399" s="253">
        <v>0</v>
      </c>
      <c r="D399" s="253">
        <v>9234928.5099999998</v>
      </c>
      <c r="E399" s="253">
        <v>9234928.5099999998</v>
      </c>
      <c r="F399" s="253">
        <v>0</v>
      </c>
      <c r="G399" s="253">
        <v>0</v>
      </c>
      <c r="H399" s="254">
        <v>0</v>
      </c>
      <c r="I399" s="287"/>
      <c r="J399" s="287"/>
      <c r="K399" s="287"/>
      <c r="L399" s="139"/>
      <c r="M399" s="139"/>
      <c r="N399" s="139"/>
      <c r="O399" s="139"/>
      <c r="P399" s="139"/>
      <c r="Q399" s="139"/>
      <c r="R399" s="139"/>
    </row>
    <row r="400" spans="1:18">
      <c r="A400" s="217" t="s">
        <v>486</v>
      </c>
      <c r="B400" s="218" t="s">
        <v>357</v>
      </c>
      <c r="C400" s="255">
        <v>105260628</v>
      </c>
      <c r="D400" s="255">
        <v>27438332</v>
      </c>
      <c r="E400" s="255">
        <v>0</v>
      </c>
      <c r="F400" s="255">
        <v>132698960</v>
      </c>
      <c r="G400" s="255">
        <v>0</v>
      </c>
      <c r="H400" s="256">
        <v>132698960</v>
      </c>
      <c r="I400" s="287"/>
      <c r="J400" s="287"/>
      <c r="K400" s="287"/>
      <c r="L400" s="139"/>
      <c r="M400" s="139"/>
      <c r="N400" s="139"/>
      <c r="O400" s="139"/>
      <c r="P400" s="139"/>
      <c r="Q400" s="139"/>
      <c r="R400" s="139"/>
    </row>
    <row r="401" spans="1:18">
      <c r="A401" s="251" t="s">
        <v>792</v>
      </c>
      <c r="B401" s="252" t="s">
        <v>357</v>
      </c>
      <c r="C401" s="253">
        <v>105260628</v>
      </c>
      <c r="D401" s="253">
        <v>27438332</v>
      </c>
      <c r="E401" s="253">
        <v>0</v>
      </c>
      <c r="F401" s="253">
        <v>132698960</v>
      </c>
      <c r="G401" s="253">
        <v>0</v>
      </c>
      <c r="H401" s="254">
        <v>132698960</v>
      </c>
      <c r="I401" s="287"/>
      <c r="J401" s="287"/>
      <c r="K401" s="287"/>
      <c r="L401" s="139"/>
      <c r="M401" s="139"/>
      <c r="N401" s="139"/>
      <c r="O401" s="139"/>
      <c r="P401" s="139"/>
      <c r="Q401" s="139"/>
      <c r="R401" s="139"/>
    </row>
    <row r="402" spans="1:18">
      <c r="A402" s="217" t="s">
        <v>487</v>
      </c>
      <c r="B402" s="218" t="s">
        <v>277</v>
      </c>
      <c r="C402" s="255">
        <v>250711290.80000001</v>
      </c>
      <c r="D402" s="255">
        <v>182078729.72999999</v>
      </c>
      <c r="E402" s="255">
        <v>0</v>
      </c>
      <c r="F402" s="255">
        <v>432790020.52999997</v>
      </c>
      <c r="G402" s="255">
        <v>0</v>
      </c>
      <c r="H402" s="256">
        <v>432790020.52999997</v>
      </c>
      <c r="I402" s="287"/>
      <c r="J402" s="287"/>
      <c r="K402" s="287"/>
      <c r="L402" s="139"/>
      <c r="M402" s="139"/>
      <c r="N402" s="139"/>
      <c r="O402" s="139"/>
      <c r="P402" s="139"/>
      <c r="Q402" s="139"/>
      <c r="R402" s="139"/>
    </row>
    <row r="403" spans="1:18">
      <c r="A403" s="251" t="s">
        <v>793</v>
      </c>
      <c r="B403" s="252" t="s">
        <v>277</v>
      </c>
      <c r="C403" s="253">
        <v>250711290.80000001</v>
      </c>
      <c r="D403" s="253">
        <v>182078729.72999999</v>
      </c>
      <c r="E403" s="253">
        <v>0</v>
      </c>
      <c r="F403" s="253">
        <v>432790020.52999997</v>
      </c>
      <c r="G403" s="253">
        <v>0</v>
      </c>
      <c r="H403" s="254">
        <v>432790020.52999997</v>
      </c>
      <c r="I403" s="287"/>
      <c r="J403" s="287"/>
      <c r="K403" s="287"/>
      <c r="L403" s="139"/>
      <c r="M403" s="139"/>
      <c r="N403" s="139"/>
      <c r="O403" s="139"/>
      <c r="P403" s="139"/>
      <c r="Q403" s="139"/>
      <c r="R403" s="139"/>
    </row>
    <row r="404" spans="1:18">
      <c r="A404" s="217" t="s">
        <v>488</v>
      </c>
      <c r="B404" s="218" t="s">
        <v>489</v>
      </c>
      <c r="C404" s="255">
        <v>15660367</v>
      </c>
      <c r="D404" s="255">
        <v>2464650</v>
      </c>
      <c r="E404" s="255">
        <v>0</v>
      </c>
      <c r="F404" s="255">
        <v>18125017</v>
      </c>
      <c r="G404" s="255">
        <v>0</v>
      </c>
      <c r="H404" s="256">
        <v>18125017</v>
      </c>
      <c r="I404" s="287"/>
      <c r="J404" s="287"/>
      <c r="K404" s="287"/>
      <c r="L404" s="139"/>
      <c r="M404" s="139"/>
      <c r="N404" s="139"/>
      <c r="O404" s="139"/>
      <c r="P404" s="139"/>
      <c r="Q404" s="139"/>
      <c r="R404" s="139"/>
    </row>
    <row r="405" spans="1:18">
      <c r="A405" s="251" t="s">
        <v>794</v>
      </c>
      <c r="B405" s="252" t="s">
        <v>489</v>
      </c>
      <c r="C405" s="253">
        <v>15660367</v>
      </c>
      <c r="D405" s="253">
        <v>2464650</v>
      </c>
      <c r="E405" s="253">
        <v>0</v>
      </c>
      <c r="F405" s="253">
        <v>18125017</v>
      </c>
      <c r="G405" s="253">
        <v>0</v>
      </c>
      <c r="H405" s="254">
        <v>18125017</v>
      </c>
      <c r="I405" s="287"/>
      <c r="J405" s="287"/>
      <c r="K405" s="287"/>
      <c r="L405" s="139"/>
      <c r="M405" s="139"/>
      <c r="N405" s="139"/>
      <c r="O405" s="139"/>
      <c r="P405" s="139"/>
      <c r="Q405" s="139"/>
      <c r="R405" s="139"/>
    </row>
    <row r="406" spans="1:18">
      <c r="A406" s="217" t="s">
        <v>490</v>
      </c>
      <c r="B406" s="218" t="s">
        <v>491</v>
      </c>
      <c r="C406" s="255">
        <v>125199181</v>
      </c>
      <c r="D406" s="255">
        <v>11565740</v>
      </c>
      <c r="E406" s="255">
        <v>0</v>
      </c>
      <c r="F406" s="255">
        <v>136764921</v>
      </c>
      <c r="G406" s="255">
        <v>0</v>
      </c>
      <c r="H406" s="256">
        <v>136764921</v>
      </c>
      <c r="I406" s="287"/>
      <c r="J406" s="287"/>
      <c r="K406" s="287"/>
      <c r="L406" s="139"/>
      <c r="M406" s="139"/>
      <c r="N406" s="139"/>
      <c r="O406" s="139"/>
      <c r="P406" s="139"/>
      <c r="Q406" s="139"/>
      <c r="R406" s="139"/>
    </row>
    <row r="407" spans="1:18">
      <c r="A407" s="251" t="s">
        <v>795</v>
      </c>
      <c r="B407" s="252" t="s">
        <v>491</v>
      </c>
      <c r="C407" s="253">
        <v>125199181</v>
      </c>
      <c r="D407" s="253">
        <v>11565740</v>
      </c>
      <c r="E407" s="253">
        <v>0</v>
      </c>
      <c r="F407" s="253">
        <v>136764921</v>
      </c>
      <c r="G407" s="253">
        <v>0</v>
      </c>
      <c r="H407" s="254">
        <v>136764921</v>
      </c>
      <c r="I407" s="287"/>
      <c r="J407" s="287"/>
      <c r="K407" s="287"/>
      <c r="L407" s="139"/>
      <c r="M407" s="139"/>
      <c r="N407" s="139"/>
      <c r="O407" s="139"/>
      <c r="P407" s="139"/>
      <c r="Q407" s="139"/>
      <c r="R407" s="139"/>
    </row>
    <row r="408" spans="1:18">
      <c r="A408" s="217" t="s">
        <v>492</v>
      </c>
      <c r="B408" s="218" t="s">
        <v>237</v>
      </c>
      <c r="C408" s="255">
        <v>5782749.0099999998</v>
      </c>
      <c r="D408" s="255">
        <v>1076036.71</v>
      </c>
      <c r="E408" s="255">
        <v>0</v>
      </c>
      <c r="F408" s="255">
        <v>6858785.7199999997</v>
      </c>
      <c r="G408" s="255">
        <v>0</v>
      </c>
      <c r="H408" s="256">
        <v>6858785.7199999997</v>
      </c>
      <c r="I408" s="287"/>
      <c r="J408" s="287"/>
      <c r="K408" s="287"/>
      <c r="L408" s="139"/>
      <c r="M408" s="139"/>
      <c r="N408" s="139"/>
      <c r="O408" s="139"/>
      <c r="P408" s="139"/>
      <c r="Q408" s="139"/>
      <c r="R408" s="139"/>
    </row>
    <row r="409" spans="1:18">
      <c r="A409" s="251" t="s">
        <v>796</v>
      </c>
      <c r="B409" s="252" t="s">
        <v>237</v>
      </c>
      <c r="C409" s="253">
        <v>5782749.0099999998</v>
      </c>
      <c r="D409" s="253">
        <v>1076036.71</v>
      </c>
      <c r="E409" s="253">
        <v>0</v>
      </c>
      <c r="F409" s="253">
        <v>6858785.7199999997</v>
      </c>
      <c r="G409" s="253">
        <v>0</v>
      </c>
      <c r="H409" s="254">
        <v>6858785.7199999997</v>
      </c>
      <c r="I409" s="287"/>
      <c r="J409" s="287"/>
      <c r="K409" s="287"/>
      <c r="L409" s="139"/>
      <c r="M409" s="139"/>
      <c r="N409" s="139"/>
      <c r="O409" s="139"/>
      <c r="P409" s="139"/>
      <c r="Q409" s="139"/>
      <c r="R409" s="139"/>
    </row>
    <row r="410" spans="1:18">
      <c r="A410" s="217" t="s">
        <v>493</v>
      </c>
      <c r="B410" s="218" t="s">
        <v>494</v>
      </c>
      <c r="C410" s="255">
        <v>32720783.649999999</v>
      </c>
      <c r="D410" s="255">
        <v>4504830.83</v>
      </c>
      <c r="E410" s="255">
        <v>0</v>
      </c>
      <c r="F410" s="255">
        <v>37225614.479999997</v>
      </c>
      <c r="G410" s="255">
        <v>0</v>
      </c>
      <c r="H410" s="256">
        <v>37225614.479999997</v>
      </c>
      <c r="I410" s="287"/>
      <c r="J410" s="287"/>
      <c r="K410" s="287"/>
      <c r="L410" s="139"/>
      <c r="M410" s="139"/>
      <c r="N410" s="139"/>
      <c r="O410" s="139"/>
      <c r="P410" s="139"/>
      <c r="Q410" s="139"/>
      <c r="R410" s="139"/>
    </row>
    <row r="411" spans="1:18">
      <c r="A411" s="251" t="s">
        <v>797</v>
      </c>
      <c r="B411" s="252" t="s">
        <v>494</v>
      </c>
      <c r="C411" s="253">
        <v>32720783.649999999</v>
      </c>
      <c r="D411" s="253">
        <v>4504830.83</v>
      </c>
      <c r="E411" s="253">
        <v>0</v>
      </c>
      <c r="F411" s="253">
        <v>37225614.479999997</v>
      </c>
      <c r="G411" s="253">
        <v>0</v>
      </c>
      <c r="H411" s="254">
        <v>37225614.479999997</v>
      </c>
      <c r="I411" s="287"/>
      <c r="J411" s="287"/>
      <c r="K411" s="287"/>
      <c r="L411" s="139"/>
      <c r="M411" s="139"/>
      <c r="N411" s="139"/>
      <c r="O411" s="139"/>
      <c r="P411" s="139"/>
      <c r="Q411" s="139"/>
      <c r="R411" s="139"/>
    </row>
    <row r="412" spans="1:18">
      <c r="A412" s="217" t="s">
        <v>495</v>
      </c>
      <c r="B412" s="218" t="s">
        <v>496</v>
      </c>
      <c r="C412" s="255">
        <v>36373500</v>
      </c>
      <c r="D412" s="255">
        <v>0</v>
      </c>
      <c r="E412" s="255">
        <v>0</v>
      </c>
      <c r="F412" s="255">
        <v>36373500</v>
      </c>
      <c r="G412" s="255">
        <v>0</v>
      </c>
      <c r="H412" s="256">
        <v>36373500</v>
      </c>
      <c r="I412" s="287"/>
      <c r="J412" s="287"/>
      <c r="K412" s="287"/>
      <c r="L412" s="139"/>
      <c r="M412" s="139"/>
      <c r="N412" s="139"/>
      <c r="O412" s="139"/>
      <c r="P412" s="139"/>
      <c r="Q412" s="139"/>
      <c r="R412" s="139"/>
    </row>
    <row r="413" spans="1:18">
      <c r="A413" s="251" t="s">
        <v>798</v>
      </c>
      <c r="B413" s="252" t="s">
        <v>496</v>
      </c>
      <c r="C413" s="253">
        <v>36373500</v>
      </c>
      <c r="D413" s="253">
        <v>0</v>
      </c>
      <c r="E413" s="253">
        <v>0</v>
      </c>
      <c r="F413" s="253">
        <v>36373500</v>
      </c>
      <c r="G413" s="253">
        <v>0</v>
      </c>
      <c r="H413" s="254">
        <v>36373500</v>
      </c>
      <c r="I413" s="287"/>
      <c r="J413" s="287"/>
      <c r="K413" s="287"/>
      <c r="L413" s="139"/>
      <c r="M413" s="139"/>
      <c r="N413" s="139"/>
      <c r="O413" s="139"/>
      <c r="P413" s="139"/>
      <c r="Q413" s="139"/>
      <c r="R413" s="139"/>
    </row>
    <row r="414" spans="1:18">
      <c r="A414" s="217" t="s">
        <v>857</v>
      </c>
      <c r="B414" s="218" t="s">
        <v>858</v>
      </c>
      <c r="C414" s="255">
        <v>50191225</v>
      </c>
      <c r="D414" s="255">
        <v>0</v>
      </c>
      <c r="E414" s="255">
        <v>0</v>
      </c>
      <c r="F414" s="255">
        <v>50191225</v>
      </c>
      <c r="G414" s="255">
        <v>0</v>
      </c>
      <c r="H414" s="256">
        <v>50191225</v>
      </c>
      <c r="I414" s="287"/>
      <c r="J414" s="287"/>
      <c r="K414" s="287"/>
      <c r="L414" s="139"/>
      <c r="M414" s="139"/>
      <c r="N414" s="139"/>
      <c r="O414" s="139"/>
      <c r="P414" s="139"/>
      <c r="Q414" s="139"/>
      <c r="R414" s="139"/>
    </row>
    <row r="415" spans="1:18">
      <c r="A415" s="251" t="s">
        <v>859</v>
      </c>
      <c r="B415" s="252" t="s">
        <v>858</v>
      </c>
      <c r="C415" s="253">
        <v>50191225</v>
      </c>
      <c r="D415" s="253">
        <v>0</v>
      </c>
      <c r="E415" s="253">
        <v>0</v>
      </c>
      <c r="F415" s="253">
        <v>50191225</v>
      </c>
      <c r="G415" s="253">
        <v>0</v>
      </c>
      <c r="H415" s="254">
        <v>50191225</v>
      </c>
      <c r="I415" s="287"/>
      <c r="J415" s="287"/>
      <c r="K415" s="287"/>
      <c r="L415" s="139"/>
      <c r="M415" s="139"/>
      <c r="N415" s="139"/>
      <c r="O415" s="139"/>
      <c r="P415" s="139"/>
      <c r="Q415" s="139"/>
      <c r="R415" s="139"/>
    </row>
    <row r="416" spans="1:18">
      <c r="A416" s="217" t="s">
        <v>540</v>
      </c>
      <c r="B416" s="218" t="s">
        <v>541</v>
      </c>
      <c r="C416" s="255">
        <v>49990</v>
      </c>
      <c r="D416" s="255">
        <v>0</v>
      </c>
      <c r="E416" s="255">
        <v>0</v>
      </c>
      <c r="F416" s="255">
        <v>49990</v>
      </c>
      <c r="G416" s="255">
        <v>0</v>
      </c>
      <c r="H416" s="256">
        <v>49990</v>
      </c>
      <c r="I416" s="287"/>
      <c r="J416" s="287"/>
      <c r="K416" s="287"/>
      <c r="L416" s="139"/>
      <c r="M416" s="139"/>
      <c r="N416" s="139"/>
      <c r="O416" s="139"/>
      <c r="P416" s="139"/>
      <c r="Q416" s="139"/>
      <c r="R416" s="139"/>
    </row>
    <row r="417" spans="1:18">
      <c r="A417" s="251" t="s">
        <v>799</v>
      </c>
      <c r="B417" s="252" t="s">
        <v>541</v>
      </c>
      <c r="C417" s="253">
        <v>49990</v>
      </c>
      <c r="D417" s="253">
        <v>0</v>
      </c>
      <c r="E417" s="253">
        <v>0</v>
      </c>
      <c r="F417" s="253">
        <v>49990</v>
      </c>
      <c r="G417" s="253">
        <v>0</v>
      </c>
      <c r="H417" s="254">
        <v>49990</v>
      </c>
      <c r="I417" s="287"/>
      <c r="J417" s="287"/>
      <c r="K417" s="287"/>
      <c r="L417" s="139"/>
      <c r="M417" s="139"/>
      <c r="N417" s="139"/>
      <c r="O417" s="139"/>
      <c r="P417" s="139"/>
      <c r="Q417" s="139"/>
      <c r="R417" s="139"/>
    </row>
    <row r="418" spans="1:18">
      <c r="A418" s="217" t="s">
        <v>837</v>
      </c>
      <c r="B418" s="218" t="s">
        <v>291</v>
      </c>
      <c r="C418" s="255">
        <v>27664800</v>
      </c>
      <c r="D418" s="255">
        <v>0</v>
      </c>
      <c r="E418" s="255">
        <v>0</v>
      </c>
      <c r="F418" s="255">
        <v>27664800</v>
      </c>
      <c r="G418" s="255">
        <v>0</v>
      </c>
      <c r="H418" s="256">
        <v>27664800</v>
      </c>
      <c r="I418" s="287"/>
      <c r="J418" s="287"/>
      <c r="K418" s="287"/>
      <c r="L418" s="139"/>
      <c r="M418" s="139"/>
      <c r="N418" s="139"/>
      <c r="O418" s="139"/>
      <c r="P418" s="139"/>
      <c r="Q418" s="139"/>
      <c r="R418" s="139"/>
    </row>
    <row r="419" spans="1:18">
      <c r="A419" s="251" t="s">
        <v>860</v>
      </c>
      <c r="B419" s="252" t="s">
        <v>291</v>
      </c>
      <c r="C419" s="253">
        <v>27664800</v>
      </c>
      <c r="D419" s="253">
        <v>0</v>
      </c>
      <c r="E419" s="253">
        <v>0</v>
      </c>
      <c r="F419" s="253">
        <v>27664800</v>
      </c>
      <c r="G419" s="253">
        <v>0</v>
      </c>
      <c r="H419" s="254">
        <v>27664800</v>
      </c>
      <c r="I419" s="287"/>
      <c r="J419" s="287"/>
      <c r="K419" s="287"/>
      <c r="L419" s="139"/>
      <c r="M419" s="139"/>
      <c r="N419" s="139"/>
      <c r="O419" s="139"/>
      <c r="P419" s="139"/>
      <c r="Q419" s="139"/>
      <c r="R419" s="139"/>
    </row>
    <row r="420" spans="1:18">
      <c r="A420" s="217" t="s">
        <v>497</v>
      </c>
      <c r="B420" s="218" t="s">
        <v>498</v>
      </c>
      <c r="C420" s="255">
        <v>2856540.9</v>
      </c>
      <c r="D420" s="255">
        <v>1142616.3600000001</v>
      </c>
      <c r="E420" s="255">
        <v>0</v>
      </c>
      <c r="F420" s="255">
        <v>3999157.26</v>
      </c>
      <c r="G420" s="255">
        <v>0</v>
      </c>
      <c r="H420" s="256">
        <v>3999157.26</v>
      </c>
      <c r="I420" s="287"/>
      <c r="J420" s="287"/>
      <c r="K420" s="287"/>
      <c r="L420" s="139"/>
      <c r="M420" s="139"/>
      <c r="N420" s="139"/>
      <c r="O420" s="139"/>
      <c r="P420" s="139"/>
      <c r="Q420" s="139"/>
      <c r="R420" s="139"/>
    </row>
    <row r="421" spans="1:18">
      <c r="A421" s="251" t="s">
        <v>800</v>
      </c>
      <c r="B421" s="252" t="s">
        <v>498</v>
      </c>
      <c r="C421" s="253">
        <v>2856540.9</v>
      </c>
      <c r="D421" s="253">
        <v>1142616.3600000001</v>
      </c>
      <c r="E421" s="253">
        <v>0</v>
      </c>
      <c r="F421" s="253">
        <v>3999157.26</v>
      </c>
      <c r="G421" s="253">
        <v>0</v>
      </c>
      <c r="H421" s="254">
        <v>3999157.26</v>
      </c>
      <c r="I421" s="287"/>
      <c r="J421" s="287"/>
      <c r="K421" s="287"/>
      <c r="L421" s="139"/>
      <c r="M421" s="139"/>
      <c r="N421" s="139"/>
      <c r="O421" s="139"/>
      <c r="P421" s="139"/>
      <c r="Q421" s="139"/>
      <c r="R421" s="139"/>
    </row>
    <row r="422" spans="1:18">
      <c r="A422" s="217" t="s">
        <v>499</v>
      </c>
      <c r="B422" s="218" t="s">
        <v>376</v>
      </c>
      <c r="C422" s="255">
        <v>22259586</v>
      </c>
      <c r="D422" s="255">
        <v>0</v>
      </c>
      <c r="E422" s="255">
        <v>0</v>
      </c>
      <c r="F422" s="255">
        <v>22259586</v>
      </c>
      <c r="G422" s="255">
        <v>0</v>
      </c>
      <c r="H422" s="256">
        <v>22259586</v>
      </c>
      <c r="I422" s="287"/>
      <c r="J422" s="287"/>
      <c r="K422" s="287"/>
      <c r="L422" s="139"/>
      <c r="M422" s="139"/>
      <c r="N422" s="139"/>
      <c r="O422" s="139"/>
      <c r="P422" s="139"/>
      <c r="Q422" s="139"/>
      <c r="R422" s="139"/>
    </row>
    <row r="423" spans="1:18">
      <c r="A423" s="251" t="s">
        <v>801</v>
      </c>
      <c r="B423" s="252" t="s">
        <v>376</v>
      </c>
      <c r="C423" s="253">
        <v>22259586</v>
      </c>
      <c r="D423" s="253">
        <v>0</v>
      </c>
      <c r="E423" s="253">
        <v>0</v>
      </c>
      <c r="F423" s="253">
        <v>22259586</v>
      </c>
      <c r="G423" s="253">
        <v>0</v>
      </c>
      <c r="H423" s="254">
        <v>22259586</v>
      </c>
      <c r="I423" s="287"/>
      <c r="J423" s="287"/>
      <c r="K423" s="287"/>
      <c r="L423" s="139"/>
      <c r="M423" s="139"/>
      <c r="N423" s="139"/>
      <c r="O423" s="139"/>
      <c r="P423" s="139"/>
      <c r="Q423" s="139"/>
      <c r="R423" s="139"/>
    </row>
    <row r="424" spans="1:18">
      <c r="A424" s="217" t="s">
        <v>500</v>
      </c>
      <c r="B424" s="218" t="s">
        <v>325</v>
      </c>
      <c r="C424" s="255">
        <v>4468484079.5500002</v>
      </c>
      <c r="D424" s="255">
        <v>668386961.5</v>
      </c>
      <c r="E424" s="255">
        <v>0</v>
      </c>
      <c r="F424" s="255">
        <v>5136871041.0500002</v>
      </c>
      <c r="G424" s="255">
        <v>0</v>
      </c>
      <c r="H424" s="256">
        <v>5136871041.0500002</v>
      </c>
      <c r="I424" s="287"/>
      <c r="J424" s="287"/>
      <c r="K424" s="287"/>
      <c r="L424" s="139"/>
      <c r="M424" s="139"/>
      <c r="N424" s="139"/>
      <c r="O424" s="139"/>
      <c r="P424" s="139"/>
      <c r="Q424" s="139"/>
      <c r="R424" s="139"/>
    </row>
    <row r="425" spans="1:18">
      <c r="A425" s="251" t="s">
        <v>802</v>
      </c>
      <c r="B425" s="252" t="s">
        <v>325</v>
      </c>
      <c r="C425" s="253">
        <v>4468484079.5500002</v>
      </c>
      <c r="D425" s="253">
        <v>668386961.5</v>
      </c>
      <c r="E425" s="253">
        <v>0</v>
      </c>
      <c r="F425" s="253">
        <v>5136871041.0500002</v>
      </c>
      <c r="G425" s="253">
        <v>0</v>
      </c>
      <c r="H425" s="254">
        <v>5136871041.0500002</v>
      </c>
      <c r="I425" s="287"/>
      <c r="J425" s="287"/>
      <c r="K425" s="287"/>
      <c r="L425" s="139"/>
      <c r="M425" s="139"/>
      <c r="N425" s="139"/>
      <c r="O425" s="139"/>
      <c r="P425" s="139"/>
      <c r="Q425" s="139"/>
      <c r="R425" s="139"/>
    </row>
    <row r="426" spans="1:18">
      <c r="A426" s="217" t="s">
        <v>501</v>
      </c>
      <c r="B426" s="218" t="s">
        <v>327</v>
      </c>
      <c r="C426" s="255">
        <v>566838373.27999997</v>
      </c>
      <c r="D426" s="255">
        <v>196035008.97999999</v>
      </c>
      <c r="E426" s="255">
        <v>0</v>
      </c>
      <c r="F426" s="255">
        <v>762873382.25999999</v>
      </c>
      <c r="G426" s="255">
        <v>0</v>
      </c>
      <c r="H426" s="256">
        <v>762873382.25999999</v>
      </c>
      <c r="I426" s="287"/>
      <c r="J426" s="287"/>
      <c r="K426" s="287"/>
      <c r="L426" s="139"/>
      <c r="M426" s="139"/>
      <c r="N426" s="139"/>
      <c r="O426" s="139"/>
      <c r="P426" s="139"/>
      <c r="Q426" s="139"/>
      <c r="R426" s="139"/>
    </row>
    <row r="427" spans="1:18">
      <c r="A427" s="251" t="s">
        <v>803</v>
      </c>
      <c r="B427" s="252" t="s">
        <v>327</v>
      </c>
      <c r="C427" s="253">
        <v>566838373.27999997</v>
      </c>
      <c r="D427" s="253">
        <v>196035008.97999999</v>
      </c>
      <c r="E427" s="253">
        <v>0</v>
      </c>
      <c r="F427" s="253">
        <v>762873382.25999999</v>
      </c>
      <c r="G427" s="253">
        <v>0</v>
      </c>
      <c r="H427" s="254">
        <v>762873382.25999999</v>
      </c>
      <c r="I427" s="287"/>
      <c r="J427" s="287"/>
      <c r="K427" s="287"/>
      <c r="L427" s="139"/>
      <c r="M427" s="139"/>
      <c r="N427" s="139"/>
      <c r="O427" s="139"/>
      <c r="P427" s="139"/>
      <c r="Q427" s="139"/>
      <c r="R427" s="139"/>
    </row>
    <row r="428" spans="1:18" ht="25.5">
      <c r="A428" s="217" t="s">
        <v>548</v>
      </c>
      <c r="B428" s="218" t="s">
        <v>549</v>
      </c>
      <c r="C428" s="255">
        <v>907032</v>
      </c>
      <c r="D428" s="255">
        <v>13948762</v>
      </c>
      <c r="E428" s="255">
        <v>0</v>
      </c>
      <c r="F428" s="255">
        <v>14855794</v>
      </c>
      <c r="G428" s="255">
        <v>0</v>
      </c>
      <c r="H428" s="256">
        <v>14855794</v>
      </c>
      <c r="I428" s="287"/>
      <c r="J428" s="287"/>
      <c r="K428" s="287"/>
      <c r="L428" s="139"/>
      <c r="M428" s="139"/>
      <c r="N428" s="139"/>
      <c r="O428" s="139"/>
      <c r="P428" s="139"/>
      <c r="Q428" s="139"/>
      <c r="R428" s="139"/>
    </row>
    <row r="429" spans="1:18" ht="25.5">
      <c r="A429" s="251" t="s">
        <v>804</v>
      </c>
      <c r="B429" s="252" t="s">
        <v>549</v>
      </c>
      <c r="C429" s="253">
        <v>907032</v>
      </c>
      <c r="D429" s="253">
        <v>13948762</v>
      </c>
      <c r="E429" s="253">
        <v>0</v>
      </c>
      <c r="F429" s="253">
        <v>14855794</v>
      </c>
      <c r="G429" s="253">
        <v>0</v>
      </c>
      <c r="H429" s="254">
        <v>14855794</v>
      </c>
      <c r="I429" s="287"/>
      <c r="J429" s="287"/>
      <c r="K429" s="287"/>
      <c r="L429" s="139"/>
      <c r="M429" s="139"/>
      <c r="N429" s="139"/>
      <c r="O429" s="139"/>
      <c r="P429" s="139"/>
      <c r="Q429" s="139"/>
      <c r="R429" s="139"/>
    </row>
    <row r="430" spans="1:18">
      <c r="A430" s="221" t="s">
        <v>183</v>
      </c>
      <c r="B430" s="222" t="s">
        <v>184</v>
      </c>
      <c r="C430" s="257">
        <v>45891000</v>
      </c>
      <c r="D430" s="257">
        <v>0</v>
      </c>
      <c r="E430" s="257">
        <v>0</v>
      </c>
      <c r="F430" s="257">
        <v>45891000</v>
      </c>
      <c r="G430" s="257">
        <v>0</v>
      </c>
      <c r="H430" s="258">
        <v>45891000</v>
      </c>
      <c r="I430" s="287"/>
      <c r="J430" s="287"/>
      <c r="K430" s="287"/>
      <c r="L430" s="139"/>
      <c r="M430" s="139"/>
      <c r="N430" s="139"/>
      <c r="O430" s="139"/>
      <c r="P430" s="139"/>
      <c r="Q430" s="139"/>
      <c r="R430" s="139"/>
    </row>
    <row r="431" spans="1:18">
      <c r="A431" s="217" t="s">
        <v>542</v>
      </c>
      <c r="B431" s="218" t="s">
        <v>346</v>
      </c>
      <c r="C431" s="255">
        <v>45623000</v>
      </c>
      <c r="D431" s="255">
        <v>0</v>
      </c>
      <c r="E431" s="255">
        <v>0</v>
      </c>
      <c r="F431" s="255">
        <v>45623000</v>
      </c>
      <c r="G431" s="255">
        <v>0</v>
      </c>
      <c r="H431" s="256">
        <v>45623000</v>
      </c>
      <c r="I431" s="287"/>
      <c r="J431" s="287"/>
      <c r="K431" s="287"/>
      <c r="L431" s="139"/>
      <c r="M431" s="139"/>
      <c r="N431" s="139"/>
      <c r="O431" s="139"/>
      <c r="P431" s="139"/>
      <c r="Q431" s="139"/>
      <c r="R431" s="139"/>
    </row>
    <row r="432" spans="1:18">
      <c r="A432" s="251" t="s">
        <v>805</v>
      </c>
      <c r="B432" s="252" t="s">
        <v>346</v>
      </c>
      <c r="C432" s="253">
        <v>45623000</v>
      </c>
      <c r="D432" s="253">
        <v>0</v>
      </c>
      <c r="E432" s="253">
        <v>0</v>
      </c>
      <c r="F432" s="253">
        <v>45623000</v>
      </c>
      <c r="G432" s="253">
        <v>0</v>
      </c>
      <c r="H432" s="254">
        <v>45623000</v>
      </c>
      <c r="I432" s="287"/>
      <c r="J432" s="287"/>
      <c r="K432" s="287"/>
      <c r="L432" s="139"/>
      <c r="M432" s="139"/>
      <c r="N432" s="139"/>
      <c r="O432" s="139"/>
      <c r="P432" s="139"/>
      <c r="Q432" s="139"/>
      <c r="R432" s="139"/>
    </row>
    <row r="433" spans="1:18">
      <c r="A433" s="217" t="s">
        <v>543</v>
      </c>
      <c r="B433" s="218" t="s">
        <v>350</v>
      </c>
      <c r="C433" s="255">
        <v>268000</v>
      </c>
      <c r="D433" s="255">
        <v>0</v>
      </c>
      <c r="E433" s="255">
        <v>0</v>
      </c>
      <c r="F433" s="255">
        <v>268000</v>
      </c>
      <c r="G433" s="255">
        <v>0</v>
      </c>
      <c r="H433" s="256">
        <v>268000</v>
      </c>
      <c r="I433" s="287"/>
      <c r="J433" s="287"/>
      <c r="K433" s="287"/>
      <c r="L433" s="139"/>
      <c r="M433" s="139"/>
      <c r="N433" s="139"/>
      <c r="O433" s="139"/>
      <c r="P433" s="139"/>
      <c r="Q433" s="139"/>
      <c r="R433" s="139"/>
    </row>
    <row r="434" spans="1:18">
      <c r="A434" s="251" t="s">
        <v>806</v>
      </c>
      <c r="B434" s="252" t="s">
        <v>350</v>
      </c>
      <c r="C434" s="253">
        <v>268000</v>
      </c>
      <c r="D434" s="253">
        <v>0</v>
      </c>
      <c r="E434" s="253">
        <v>0</v>
      </c>
      <c r="F434" s="253">
        <v>268000</v>
      </c>
      <c r="G434" s="253">
        <v>0</v>
      </c>
      <c r="H434" s="254">
        <v>268000</v>
      </c>
      <c r="I434" s="287"/>
      <c r="J434" s="287"/>
      <c r="K434" s="287"/>
      <c r="L434" s="139"/>
      <c r="M434" s="139"/>
      <c r="N434" s="139"/>
      <c r="O434" s="139"/>
      <c r="P434" s="139"/>
      <c r="Q434" s="139"/>
      <c r="R434" s="139"/>
    </row>
    <row r="435" spans="1:18" ht="25.5">
      <c r="A435" s="219" t="s">
        <v>185</v>
      </c>
      <c r="B435" s="220" t="s">
        <v>186</v>
      </c>
      <c r="C435" s="259">
        <v>8428522482.4099998</v>
      </c>
      <c r="D435" s="259">
        <v>29040893</v>
      </c>
      <c r="E435" s="259">
        <v>0</v>
      </c>
      <c r="F435" s="259">
        <v>8457563375.4099998</v>
      </c>
      <c r="G435" s="259">
        <v>0</v>
      </c>
      <c r="H435" s="260">
        <v>8457563375.4099998</v>
      </c>
      <c r="I435" s="287"/>
      <c r="J435" s="287"/>
      <c r="K435" s="287"/>
      <c r="L435" s="139"/>
      <c r="M435" s="139"/>
      <c r="N435" s="139"/>
      <c r="O435" s="139"/>
      <c r="P435" s="139"/>
      <c r="Q435" s="139"/>
      <c r="R435" s="139"/>
    </row>
    <row r="436" spans="1:18">
      <c r="A436" s="293" t="s">
        <v>188</v>
      </c>
      <c r="B436" s="294" t="s">
        <v>189</v>
      </c>
      <c r="C436" s="295">
        <v>234338974.06</v>
      </c>
      <c r="D436" s="295">
        <v>29040893</v>
      </c>
      <c r="E436" s="295">
        <v>0</v>
      </c>
      <c r="F436" s="295">
        <v>263379867.06</v>
      </c>
      <c r="G436" s="295">
        <v>0</v>
      </c>
      <c r="H436" s="296">
        <v>263379867.06</v>
      </c>
      <c r="I436" s="287"/>
      <c r="J436" s="287"/>
      <c r="K436" s="287"/>
      <c r="L436" s="139"/>
      <c r="M436" s="139"/>
      <c r="N436" s="139"/>
      <c r="O436" s="139"/>
      <c r="P436" s="139"/>
      <c r="Q436" s="139"/>
      <c r="R436" s="139"/>
    </row>
    <row r="437" spans="1:18">
      <c r="A437" s="217" t="s">
        <v>502</v>
      </c>
      <c r="B437" s="218" t="s">
        <v>241</v>
      </c>
      <c r="C437" s="255">
        <v>61749997.399999999</v>
      </c>
      <c r="D437" s="255">
        <v>7718750</v>
      </c>
      <c r="E437" s="255">
        <v>0</v>
      </c>
      <c r="F437" s="255">
        <v>69468747.400000006</v>
      </c>
      <c r="G437" s="255">
        <v>0</v>
      </c>
      <c r="H437" s="256">
        <v>69468747.400000006</v>
      </c>
      <c r="I437" s="287"/>
      <c r="J437" s="287"/>
      <c r="K437" s="287"/>
      <c r="L437" s="139"/>
      <c r="M437" s="139"/>
      <c r="N437" s="139"/>
      <c r="O437" s="139"/>
      <c r="P437" s="139"/>
      <c r="Q437" s="139"/>
      <c r="R437" s="139"/>
    </row>
    <row r="438" spans="1:18">
      <c r="A438" s="251" t="s">
        <v>807</v>
      </c>
      <c r="B438" s="252" t="s">
        <v>255</v>
      </c>
      <c r="C438" s="253">
        <v>57291663.049999997</v>
      </c>
      <c r="D438" s="253">
        <v>7161458</v>
      </c>
      <c r="E438" s="253">
        <v>0</v>
      </c>
      <c r="F438" s="253">
        <v>64453121.049999997</v>
      </c>
      <c r="G438" s="253">
        <v>0</v>
      </c>
      <c r="H438" s="254">
        <v>64453121.049999997</v>
      </c>
      <c r="I438" s="287"/>
      <c r="J438" s="287"/>
      <c r="K438" s="287"/>
      <c r="L438" s="139"/>
      <c r="M438" s="139"/>
      <c r="N438" s="139"/>
      <c r="O438" s="139"/>
      <c r="P438" s="139"/>
      <c r="Q438" s="139"/>
      <c r="R438" s="139"/>
    </row>
    <row r="439" spans="1:18">
      <c r="A439" s="251" t="s">
        <v>808</v>
      </c>
      <c r="B439" s="252" t="s">
        <v>257</v>
      </c>
      <c r="C439" s="253">
        <v>3875000</v>
      </c>
      <c r="D439" s="253">
        <v>484375</v>
      </c>
      <c r="E439" s="253">
        <v>0</v>
      </c>
      <c r="F439" s="253">
        <v>4359375</v>
      </c>
      <c r="G439" s="253">
        <v>0</v>
      </c>
      <c r="H439" s="254">
        <v>4359375</v>
      </c>
      <c r="I439" s="287"/>
      <c r="J439" s="287"/>
      <c r="K439" s="287"/>
      <c r="L439" s="139"/>
      <c r="M439" s="139"/>
      <c r="N439" s="139"/>
      <c r="O439" s="139"/>
      <c r="P439" s="139"/>
      <c r="Q439" s="139"/>
      <c r="R439" s="139"/>
    </row>
    <row r="440" spans="1:18">
      <c r="A440" s="251" t="s">
        <v>809</v>
      </c>
      <c r="B440" s="252" t="s">
        <v>259</v>
      </c>
      <c r="C440" s="253">
        <v>583334.35</v>
      </c>
      <c r="D440" s="253">
        <v>72917</v>
      </c>
      <c r="E440" s="253">
        <v>0</v>
      </c>
      <c r="F440" s="253">
        <v>656251.35</v>
      </c>
      <c r="G440" s="253">
        <v>0</v>
      </c>
      <c r="H440" s="254">
        <v>656251.35</v>
      </c>
      <c r="I440" s="287"/>
      <c r="J440" s="287"/>
      <c r="K440" s="287"/>
      <c r="L440" s="139"/>
      <c r="M440" s="139"/>
      <c r="N440" s="139"/>
      <c r="O440" s="139"/>
      <c r="P440" s="139"/>
      <c r="Q440" s="139"/>
      <c r="R440" s="139"/>
    </row>
    <row r="441" spans="1:18">
      <c r="A441" s="217" t="s">
        <v>503</v>
      </c>
      <c r="B441" s="218" t="s">
        <v>243</v>
      </c>
      <c r="C441" s="255">
        <v>32054161.59</v>
      </c>
      <c r="D441" s="255">
        <v>3871408</v>
      </c>
      <c r="E441" s="255">
        <v>0</v>
      </c>
      <c r="F441" s="255">
        <v>35925569.590000004</v>
      </c>
      <c r="G441" s="255">
        <v>0</v>
      </c>
      <c r="H441" s="256">
        <v>35925569.590000004</v>
      </c>
      <c r="I441" s="287"/>
      <c r="J441" s="287"/>
      <c r="K441" s="287"/>
      <c r="L441" s="139"/>
      <c r="M441" s="139"/>
      <c r="N441" s="139"/>
      <c r="O441" s="139"/>
      <c r="P441" s="139"/>
      <c r="Q441" s="139"/>
      <c r="R441" s="139"/>
    </row>
    <row r="442" spans="1:18">
      <c r="A442" s="251" t="s">
        <v>810</v>
      </c>
      <c r="B442" s="252" t="s">
        <v>244</v>
      </c>
      <c r="C442" s="253">
        <v>21097854.43</v>
      </c>
      <c r="D442" s="253">
        <v>2583087</v>
      </c>
      <c r="E442" s="253">
        <v>0</v>
      </c>
      <c r="F442" s="253">
        <v>23680941.43</v>
      </c>
      <c r="G442" s="253">
        <v>0</v>
      </c>
      <c r="H442" s="254">
        <v>23680941.43</v>
      </c>
      <c r="I442" s="287"/>
      <c r="J442" s="287"/>
      <c r="K442" s="287"/>
      <c r="L442" s="139"/>
      <c r="M442" s="139"/>
      <c r="N442" s="139"/>
      <c r="O442" s="139"/>
      <c r="P442" s="139"/>
      <c r="Q442" s="139"/>
      <c r="R442" s="139"/>
    </row>
    <row r="443" spans="1:18">
      <c r="A443" s="251" t="s">
        <v>811</v>
      </c>
      <c r="B443" s="252" t="s">
        <v>245</v>
      </c>
      <c r="C443" s="253">
        <v>10956307.16</v>
      </c>
      <c r="D443" s="253">
        <v>1288321</v>
      </c>
      <c r="E443" s="253">
        <v>0</v>
      </c>
      <c r="F443" s="253">
        <v>12244628.16</v>
      </c>
      <c r="G443" s="253">
        <v>0</v>
      </c>
      <c r="H443" s="254">
        <v>12244628.16</v>
      </c>
      <c r="I443" s="287"/>
      <c r="J443" s="287"/>
      <c r="K443" s="287"/>
      <c r="L443" s="139"/>
      <c r="M443" s="139"/>
      <c r="N443" s="139"/>
      <c r="O443" s="139"/>
      <c r="P443" s="139"/>
      <c r="Q443" s="139"/>
      <c r="R443" s="139"/>
    </row>
    <row r="444" spans="1:18">
      <c r="A444" s="217" t="s">
        <v>504</v>
      </c>
      <c r="B444" s="218" t="s">
        <v>247</v>
      </c>
      <c r="C444" s="255">
        <v>124395884.87</v>
      </c>
      <c r="D444" s="255">
        <v>15433369</v>
      </c>
      <c r="E444" s="255">
        <v>0</v>
      </c>
      <c r="F444" s="255">
        <v>139829253.87</v>
      </c>
      <c r="G444" s="255">
        <v>0</v>
      </c>
      <c r="H444" s="256">
        <v>139829253.87</v>
      </c>
      <c r="I444" s="287"/>
      <c r="J444" s="287"/>
      <c r="K444" s="287"/>
      <c r="L444" s="139"/>
      <c r="M444" s="139"/>
      <c r="N444" s="139"/>
      <c r="O444" s="139"/>
      <c r="P444" s="139"/>
      <c r="Q444" s="139"/>
      <c r="R444" s="139"/>
    </row>
    <row r="445" spans="1:18">
      <c r="A445" s="251" t="s">
        <v>812</v>
      </c>
      <c r="B445" s="252" t="s">
        <v>248</v>
      </c>
      <c r="C445" s="253">
        <v>41374513.399999999</v>
      </c>
      <c r="D445" s="253">
        <v>3530396</v>
      </c>
      <c r="E445" s="253">
        <v>0</v>
      </c>
      <c r="F445" s="253">
        <v>44904909.399999999</v>
      </c>
      <c r="G445" s="253">
        <v>0</v>
      </c>
      <c r="H445" s="254">
        <v>44904909.399999999</v>
      </c>
      <c r="I445" s="287"/>
      <c r="J445" s="287"/>
      <c r="K445" s="287"/>
      <c r="L445" s="139"/>
      <c r="M445" s="139"/>
      <c r="N445" s="139"/>
      <c r="O445" s="139"/>
      <c r="P445" s="139"/>
      <c r="Q445" s="139"/>
      <c r="R445" s="139"/>
    </row>
    <row r="446" spans="1:18">
      <c r="A446" s="251" t="s">
        <v>813</v>
      </c>
      <c r="B446" s="252" t="s">
        <v>249</v>
      </c>
      <c r="C446" s="253">
        <v>83021371.469999999</v>
      </c>
      <c r="D446" s="253">
        <v>11902973</v>
      </c>
      <c r="E446" s="253">
        <v>0</v>
      </c>
      <c r="F446" s="253">
        <v>94924344.469999999</v>
      </c>
      <c r="G446" s="253">
        <v>0</v>
      </c>
      <c r="H446" s="254">
        <v>94924344.469999999</v>
      </c>
      <c r="I446" s="287"/>
      <c r="J446" s="287"/>
      <c r="K446" s="287"/>
      <c r="L446" s="139"/>
      <c r="M446" s="139"/>
      <c r="N446" s="139"/>
      <c r="O446" s="139"/>
      <c r="P446" s="139"/>
      <c r="Q446" s="139"/>
      <c r="R446" s="139"/>
    </row>
    <row r="447" spans="1:18">
      <c r="A447" s="217" t="s">
        <v>505</v>
      </c>
      <c r="B447" s="218" t="s">
        <v>270</v>
      </c>
      <c r="C447" s="255">
        <v>16138930.199999999</v>
      </c>
      <c r="D447" s="255">
        <v>2017366</v>
      </c>
      <c r="E447" s="255">
        <v>0</v>
      </c>
      <c r="F447" s="255">
        <v>18156296.199999999</v>
      </c>
      <c r="G447" s="255">
        <v>0</v>
      </c>
      <c r="H447" s="256">
        <v>18156296.199999999</v>
      </c>
      <c r="I447" s="287"/>
      <c r="J447" s="287"/>
      <c r="K447" s="287"/>
      <c r="L447" s="139"/>
      <c r="M447" s="139"/>
      <c r="N447" s="139"/>
      <c r="O447" s="139"/>
      <c r="P447" s="139"/>
      <c r="Q447" s="139"/>
      <c r="R447" s="139"/>
    </row>
    <row r="448" spans="1:18">
      <c r="A448" s="251" t="s">
        <v>814</v>
      </c>
      <c r="B448" s="252" t="s">
        <v>265</v>
      </c>
      <c r="C448" s="253">
        <v>16138930.199999999</v>
      </c>
      <c r="D448" s="253">
        <v>2017366</v>
      </c>
      <c r="E448" s="253">
        <v>0</v>
      </c>
      <c r="F448" s="253">
        <v>18156296.199999999</v>
      </c>
      <c r="G448" s="253">
        <v>0</v>
      </c>
      <c r="H448" s="254">
        <v>18156296.199999999</v>
      </c>
      <c r="I448" s="287"/>
      <c r="J448" s="287"/>
      <c r="K448" s="287"/>
      <c r="L448" s="139"/>
      <c r="M448" s="139"/>
      <c r="N448" s="139"/>
      <c r="O448" s="139"/>
      <c r="P448" s="139"/>
      <c r="Q448" s="139"/>
      <c r="R448" s="139"/>
    </row>
    <row r="449" spans="1:18">
      <c r="A449" s="221" t="s">
        <v>190</v>
      </c>
      <c r="B449" s="222" t="s">
        <v>191</v>
      </c>
      <c r="C449" s="257">
        <v>5598292.3499999996</v>
      </c>
      <c r="D449" s="257">
        <v>0</v>
      </c>
      <c r="E449" s="257">
        <v>0</v>
      </c>
      <c r="F449" s="257">
        <v>5598292.3499999996</v>
      </c>
      <c r="G449" s="257">
        <v>0</v>
      </c>
      <c r="H449" s="258">
        <v>5598292.3499999996</v>
      </c>
      <c r="I449" s="287"/>
      <c r="J449" s="287"/>
      <c r="K449" s="287"/>
      <c r="L449" s="139"/>
      <c r="M449" s="139"/>
      <c r="N449" s="139"/>
      <c r="O449" s="139"/>
      <c r="P449" s="139"/>
      <c r="Q449" s="139"/>
      <c r="R449" s="139"/>
    </row>
    <row r="450" spans="1:18">
      <c r="A450" s="217" t="s">
        <v>506</v>
      </c>
      <c r="B450" s="218" t="s">
        <v>291</v>
      </c>
      <c r="C450" s="255">
        <v>5598292.3499999996</v>
      </c>
      <c r="D450" s="255">
        <v>0</v>
      </c>
      <c r="E450" s="255">
        <v>0</v>
      </c>
      <c r="F450" s="255">
        <v>5598292.3499999996</v>
      </c>
      <c r="G450" s="255">
        <v>0</v>
      </c>
      <c r="H450" s="256">
        <v>5598292.3499999996</v>
      </c>
      <c r="I450" s="287"/>
      <c r="J450" s="287"/>
      <c r="K450" s="287"/>
      <c r="L450" s="139"/>
      <c r="M450" s="139"/>
      <c r="N450" s="139"/>
      <c r="O450" s="139"/>
      <c r="P450" s="139"/>
      <c r="Q450" s="139"/>
      <c r="R450" s="139"/>
    </row>
    <row r="451" spans="1:18">
      <c r="A451" s="251" t="s">
        <v>815</v>
      </c>
      <c r="B451" s="252" t="s">
        <v>291</v>
      </c>
      <c r="C451" s="253">
        <v>5598292.3499999996</v>
      </c>
      <c r="D451" s="253">
        <v>0</v>
      </c>
      <c r="E451" s="253">
        <v>0</v>
      </c>
      <c r="F451" s="253">
        <v>5598292.3499999996</v>
      </c>
      <c r="G451" s="253">
        <v>0</v>
      </c>
      <c r="H451" s="254">
        <v>5598292.3499999996</v>
      </c>
      <c r="I451" s="287"/>
      <c r="J451" s="287"/>
      <c r="K451" s="287"/>
      <c r="L451" s="139"/>
      <c r="M451" s="139"/>
      <c r="N451" s="139"/>
      <c r="O451" s="139"/>
      <c r="P451" s="139"/>
      <c r="Q451" s="139"/>
      <c r="R451" s="139"/>
    </row>
    <row r="452" spans="1:18">
      <c r="A452" s="221" t="s">
        <v>192</v>
      </c>
      <c r="B452" s="222" t="s">
        <v>193</v>
      </c>
      <c r="C452" s="257">
        <v>8188585216</v>
      </c>
      <c r="D452" s="257">
        <v>0</v>
      </c>
      <c r="E452" s="257">
        <v>0</v>
      </c>
      <c r="F452" s="257">
        <v>8188585216</v>
      </c>
      <c r="G452" s="257">
        <v>0</v>
      </c>
      <c r="H452" s="258">
        <v>8188585216</v>
      </c>
      <c r="I452" s="287"/>
      <c r="J452" s="287"/>
      <c r="K452" s="287"/>
      <c r="L452" s="139"/>
      <c r="M452" s="139"/>
      <c r="N452" s="139"/>
      <c r="O452" s="139"/>
      <c r="P452" s="139"/>
      <c r="Q452" s="139"/>
      <c r="R452" s="139"/>
    </row>
    <row r="453" spans="1:18">
      <c r="A453" s="217" t="s">
        <v>507</v>
      </c>
      <c r="B453" s="218" t="s">
        <v>416</v>
      </c>
      <c r="C453" s="255">
        <v>8188585216</v>
      </c>
      <c r="D453" s="255">
        <v>0</v>
      </c>
      <c r="E453" s="255">
        <v>0</v>
      </c>
      <c r="F453" s="255">
        <v>8188585216</v>
      </c>
      <c r="G453" s="255">
        <v>0</v>
      </c>
      <c r="H453" s="256">
        <v>8188585216</v>
      </c>
      <c r="I453" s="287"/>
      <c r="J453" s="287"/>
      <c r="K453" s="287"/>
      <c r="L453" s="139"/>
      <c r="M453" s="139"/>
      <c r="N453" s="139"/>
      <c r="O453" s="139"/>
      <c r="P453" s="139"/>
      <c r="Q453" s="139"/>
      <c r="R453" s="139"/>
    </row>
    <row r="454" spans="1:18">
      <c r="A454" s="251" t="s">
        <v>816</v>
      </c>
      <c r="B454" s="252" t="s">
        <v>416</v>
      </c>
      <c r="C454" s="253">
        <v>8188585216</v>
      </c>
      <c r="D454" s="253">
        <v>0</v>
      </c>
      <c r="E454" s="253">
        <v>0</v>
      </c>
      <c r="F454" s="253">
        <v>8188585216</v>
      </c>
      <c r="G454" s="253">
        <v>0</v>
      </c>
      <c r="H454" s="254">
        <v>8188585216</v>
      </c>
      <c r="I454" s="287"/>
      <c r="J454" s="287"/>
      <c r="K454" s="287"/>
      <c r="L454" s="139"/>
      <c r="M454" s="139"/>
      <c r="N454" s="139"/>
      <c r="O454" s="139"/>
      <c r="P454" s="139"/>
      <c r="Q454" s="139"/>
      <c r="R454" s="139"/>
    </row>
    <row r="455" spans="1:18">
      <c r="A455" s="219" t="s">
        <v>194</v>
      </c>
      <c r="B455" s="220" t="s">
        <v>196</v>
      </c>
      <c r="C455" s="259">
        <v>20913874.02</v>
      </c>
      <c r="D455" s="259">
        <v>7470000</v>
      </c>
      <c r="E455" s="259">
        <v>8032000</v>
      </c>
      <c r="F455" s="259">
        <v>20351874.02</v>
      </c>
      <c r="G455" s="259">
        <v>0</v>
      </c>
      <c r="H455" s="260">
        <v>20351874.02</v>
      </c>
      <c r="I455" s="287"/>
      <c r="J455" s="287"/>
      <c r="K455" s="287"/>
      <c r="L455" s="139"/>
      <c r="M455" s="139"/>
      <c r="N455" s="139"/>
      <c r="O455" s="139"/>
      <c r="P455" s="139"/>
      <c r="Q455" s="139"/>
      <c r="R455" s="139"/>
    </row>
    <row r="456" spans="1:18">
      <c r="A456" s="221" t="s">
        <v>195</v>
      </c>
      <c r="B456" s="222" t="s">
        <v>162</v>
      </c>
      <c r="C456" s="257">
        <v>1383340</v>
      </c>
      <c r="D456" s="257">
        <v>0</v>
      </c>
      <c r="E456" s="257">
        <v>0</v>
      </c>
      <c r="F456" s="257">
        <v>1383340</v>
      </c>
      <c r="G456" s="257">
        <v>0</v>
      </c>
      <c r="H456" s="258">
        <v>1383340</v>
      </c>
      <c r="I456" s="287"/>
      <c r="J456" s="287"/>
      <c r="K456" s="287"/>
      <c r="L456" s="139"/>
      <c r="M456" s="139"/>
      <c r="N456" s="139"/>
      <c r="O456" s="139"/>
      <c r="P456" s="139"/>
      <c r="Q456" s="139"/>
      <c r="R456" s="139"/>
    </row>
    <row r="457" spans="1:18">
      <c r="A457" s="217" t="s">
        <v>839</v>
      </c>
      <c r="B457" s="218" t="s">
        <v>844</v>
      </c>
      <c r="C457" s="255">
        <v>1383340</v>
      </c>
      <c r="D457" s="255">
        <v>0</v>
      </c>
      <c r="E457" s="255">
        <v>0</v>
      </c>
      <c r="F457" s="255">
        <v>1383340</v>
      </c>
      <c r="G457" s="255">
        <v>0</v>
      </c>
      <c r="H457" s="256">
        <v>1383340</v>
      </c>
      <c r="I457" s="287"/>
      <c r="J457" s="287"/>
      <c r="K457" s="287"/>
      <c r="L457" s="139"/>
      <c r="M457" s="139"/>
      <c r="N457" s="139"/>
      <c r="O457" s="139"/>
      <c r="P457" s="139"/>
      <c r="Q457" s="139"/>
      <c r="R457" s="139"/>
    </row>
    <row r="458" spans="1:18">
      <c r="A458" s="251" t="s">
        <v>861</v>
      </c>
      <c r="B458" s="252" t="s">
        <v>764</v>
      </c>
      <c r="C458" s="253">
        <v>1383340</v>
      </c>
      <c r="D458" s="253">
        <v>0</v>
      </c>
      <c r="E458" s="253">
        <v>0</v>
      </c>
      <c r="F458" s="253">
        <v>1383340</v>
      </c>
      <c r="G458" s="253">
        <v>0</v>
      </c>
      <c r="H458" s="254">
        <v>1383340</v>
      </c>
      <c r="I458" s="287"/>
      <c r="J458" s="287"/>
      <c r="K458" s="287"/>
      <c r="L458" s="139"/>
      <c r="M458" s="139"/>
      <c r="N458" s="139"/>
      <c r="O458" s="139"/>
      <c r="P458" s="139"/>
      <c r="Q458" s="139"/>
      <c r="R458" s="139"/>
    </row>
    <row r="459" spans="1:18">
      <c r="A459" s="221" t="s">
        <v>197</v>
      </c>
      <c r="B459" s="222" t="s">
        <v>198</v>
      </c>
      <c r="C459" s="257">
        <v>733.02</v>
      </c>
      <c r="D459" s="257">
        <v>0</v>
      </c>
      <c r="E459" s="257">
        <v>0</v>
      </c>
      <c r="F459" s="257">
        <v>733.02</v>
      </c>
      <c r="G459" s="257">
        <v>0</v>
      </c>
      <c r="H459" s="258">
        <v>733.02</v>
      </c>
      <c r="I459" s="287"/>
      <c r="J459" s="287"/>
      <c r="K459" s="287"/>
      <c r="L459" s="139"/>
      <c r="M459" s="139"/>
      <c r="N459" s="139"/>
      <c r="O459" s="139"/>
      <c r="P459" s="139"/>
      <c r="Q459" s="139"/>
      <c r="R459" s="139"/>
    </row>
    <row r="460" spans="1:18">
      <c r="A460" s="217" t="s">
        <v>508</v>
      </c>
      <c r="B460" s="218" t="s">
        <v>509</v>
      </c>
      <c r="C460" s="255">
        <v>733.02</v>
      </c>
      <c r="D460" s="255">
        <v>0</v>
      </c>
      <c r="E460" s="255">
        <v>0</v>
      </c>
      <c r="F460" s="255">
        <v>733.02</v>
      </c>
      <c r="G460" s="255">
        <v>0</v>
      </c>
      <c r="H460" s="256">
        <v>733.02</v>
      </c>
      <c r="I460" s="287"/>
      <c r="J460" s="287"/>
      <c r="K460" s="287"/>
      <c r="L460" s="139"/>
      <c r="M460" s="139"/>
      <c r="N460" s="139"/>
      <c r="O460" s="139"/>
      <c r="P460" s="139"/>
      <c r="Q460" s="139"/>
      <c r="R460" s="139"/>
    </row>
    <row r="461" spans="1:18">
      <c r="A461" s="251" t="s">
        <v>817</v>
      </c>
      <c r="B461" s="252" t="s">
        <v>762</v>
      </c>
      <c r="C461" s="253">
        <v>733.02</v>
      </c>
      <c r="D461" s="253">
        <v>0</v>
      </c>
      <c r="E461" s="253">
        <v>0</v>
      </c>
      <c r="F461" s="253">
        <v>733.02</v>
      </c>
      <c r="G461" s="253">
        <v>0</v>
      </c>
      <c r="H461" s="254">
        <v>733.02</v>
      </c>
      <c r="I461" s="287"/>
      <c r="J461" s="287"/>
      <c r="K461" s="287"/>
      <c r="L461" s="139"/>
      <c r="M461" s="139"/>
      <c r="N461" s="139"/>
      <c r="O461" s="139"/>
      <c r="P461" s="139"/>
      <c r="Q461" s="139"/>
      <c r="R461" s="139"/>
    </row>
    <row r="462" spans="1:18">
      <c r="A462" s="214" t="s">
        <v>199</v>
      </c>
      <c r="B462" s="215" t="s">
        <v>510</v>
      </c>
      <c r="C462" s="240">
        <v>19529801</v>
      </c>
      <c r="D462" s="240">
        <v>7470000</v>
      </c>
      <c r="E462" s="240">
        <v>8032000</v>
      </c>
      <c r="F462" s="240">
        <v>18967801</v>
      </c>
      <c r="G462" s="240">
        <v>0</v>
      </c>
      <c r="H462" s="241">
        <v>18967801</v>
      </c>
      <c r="I462" s="287"/>
      <c r="J462" s="287"/>
      <c r="K462" s="287"/>
      <c r="L462" s="139"/>
      <c r="M462" s="139"/>
      <c r="N462" s="139"/>
      <c r="O462" s="139"/>
      <c r="P462" s="139"/>
      <c r="Q462" s="139"/>
      <c r="R462" s="139"/>
    </row>
    <row r="463" spans="1:18">
      <c r="A463" s="217" t="s">
        <v>511</v>
      </c>
      <c r="B463" s="218" t="s">
        <v>232</v>
      </c>
      <c r="C463" s="255">
        <v>19529801</v>
      </c>
      <c r="D463" s="255">
        <v>7470000</v>
      </c>
      <c r="E463" s="255">
        <v>8032000</v>
      </c>
      <c r="F463" s="255">
        <v>18967801</v>
      </c>
      <c r="G463" s="255">
        <v>0</v>
      </c>
      <c r="H463" s="256">
        <v>18967801</v>
      </c>
      <c r="I463" s="287"/>
      <c r="J463" s="287"/>
      <c r="K463" s="287"/>
      <c r="L463" s="139"/>
      <c r="M463" s="139"/>
      <c r="N463" s="139"/>
      <c r="O463" s="139"/>
      <c r="P463" s="139"/>
      <c r="Q463" s="139"/>
      <c r="R463" s="139"/>
    </row>
    <row r="464" spans="1:18">
      <c r="A464" s="251" t="s">
        <v>818</v>
      </c>
      <c r="B464" s="252" t="s">
        <v>232</v>
      </c>
      <c r="C464" s="253">
        <v>19529801</v>
      </c>
      <c r="D464" s="253">
        <v>7470000</v>
      </c>
      <c r="E464" s="253">
        <v>8032000</v>
      </c>
      <c r="F464" s="253">
        <v>18967801</v>
      </c>
      <c r="G464" s="253">
        <v>0</v>
      </c>
      <c r="H464" s="254">
        <v>18967801</v>
      </c>
      <c r="I464" s="287"/>
      <c r="J464" s="287"/>
      <c r="K464" s="287"/>
      <c r="L464" s="139"/>
      <c r="M464" s="139"/>
      <c r="N464" s="139"/>
      <c r="O464" s="139"/>
      <c r="P464" s="139"/>
      <c r="Q464" s="139"/>
      <c r="R464" s="139"/>
    </row>
    <row r="465" spans="1:18">
      <c r="A465" s="247" t="s">
        <v>105</v>
      </c>
      <c r="B465" s="248" t="s">
        <v>106</v>
      </c>
      <c r="C465" s="249">
        <v>0</v>
      </c>
      <c r="D465" s="249">
        <v>4327148151.4499998</v>
      </c>
      <c r="E465" s="249">
        <v>4327148151.4499998</v>
      </c>
      <c r="F465" s="249">
        <v>0</v>
      </c>
      <c r="G465" s="249">
        <v>0</v>
      </c>
      <c r="H465" s="250">
        <v>0</v>
      </c>
      <c r="I465" s="287"/>
      <c r="J465" s="287"/>
      <c r="K465" s="287"/>
      <c r="L465" s="139"/>
      <c r="M465" s="139"/>
      <c r="N465" s="139"/>
      <c r="O465" s="139"/>
      <c r="P465" s="139"/>
      <c r="Q465" s="139"/>
      <c r="R465" s="139"/>
    </row>
    <row r="466" spans="1:18">
      <c r="A466" s="219" t="s">
        <v>109</v>
      </c>
      <c r="B466" s="220" t="s">
        <v>110</v>
      </c>
      <c r="C466" s="259">
        <v>347088385</v>
      </c>
      <c r="D466" s="259">
        <v>0</v>
      </c>
      <c r="E466" s="259">
        <v>0</v>
      </c>
      <c r="F466" s="259">
        <v>347088385</v>
      </c>
      <c r="G466" s="259">
        <v>0</v>
      </c>
      <c r="H466" s="260">
        <v>347088385</v>
      </c>
      <c r="I466" s="287"/>
      <c r="J466" s="287"/>
      <c r="K466" s="287"/>
      <c r="L466" s="139"/>
      <c r="M466" s="139"/>
      <c r="N466" s="139"/>
      <c r="O466" s="139"/>
      <c r="P466" s="139"/>
      <c r="Q466" s="139"/>
      <c r="R466" s="139"/>
    </row>
    <row r="467" spans="1:18">
      <c r="A467" s="221" t="s">
        <v>113</v>
      </c>
      <c r="B467" s="222" t="s">
        <v>114</v>
      </c>
      <c r="C467" s="257">
        <v>347088385</v>
      </c>
      <c r="D467" s="257">
        <v>0</v>
      </c>
      <c r="E467" s="257">
        <v>0</v>
      </c>
      <c r="F467" s="257">
        <v>347088385</v>
      </c>
      <c r="G467" s="257">
        <v>0</v>
      </c>
      <c r="H467" s="258">
        <v>347088385</v>
      </c>
      <c r="I467" s="287"/>
      <c r="J467" s="287"/>
      <c r="K467" s="287"/>
      <c r="L467" s="139"/>
      <c r="M467" s="139"/>
      <c r="N467" s="139"/>
      <c r="O467" s="139"/>
      <c r="P467" s="139"/>
      <c r="Q467" s="139"/>
      <c r="R467" s="139"/>
    </row>
    <row r="468" spans="1:18">
      <c r="A468" s="217" t="s">
        <v>512</v>
      </c>
      <c r="B468" s="218" t="s">
        <v>513</v>
      </c>
      <c r="C468" s="255">
        <v>347088385</v>
      </c>
      <c r="D468" s="255">
        <v>0</v>
      </c>
      <c r="E468" s="255">
        <v>0</v>
      </c>
      <c r="F468" s="255">
        <v>347088385</v>
      </c>
      <c r="G468" s="255">
        <v>0</v>
      </c>
      <c r="H468" s="256">
        <v>347088385</v>
      </c>
      <c r="I468" s="287"/>
      <c r="J468" s="287"/>
      <c r="K468" s="287"/>
      <c r="L468" s="139"/>
      <c r="M468" s="139"/>
      <c r="N468" s="139"/>
      <c r="O468" s="139"/>
      <c r="P468" s="139"/>
      <c r="Q468" s="139"/>
      <c r="R468" s="139"/>
    </row>
    <row r="469" spans="1:18">
      <c r="A469" s="251" t="s">
        <v>819</v>
      </c>
      <c r="B469" s="252" t="s">
        <v>513</v>
      </c>
      <c r="C469" s="253">
        <v>347088385</v>
      </c>
      <c r="D469" s="253">
        <v>0</v>
      </c>
      <c r="E469" s="253">
        <v>0</v>
      </c>
      <c r="F469" s="253">
        <v>347088385</v>
      </c>
      <c r="G469" s="253">
        <v>0</v>
      </c>
      <c r="H469" s="254">
        <v>347088385</v>
      </c>
      <c r="I469" s="287"/>
      <c r="J469" s="287"/>
      <c r="K469" s="287"/>
      <c r="L469" s="139"/>
      <c r="M469" s="139"/>
      <c r="N469" s="139"/>
      <c r="O469" s="139"/>
      <c r="P469" s="139"/>
      <c r="Q469" s="139"/>
      <c r="R469" s="139"/>
    </row>
    <row r="470" spans="1:18">
      <c r="A470" s="217" t="s">
        <v>514</v>
      </c>
      <c r="B470" s="218" t="s">
        <v>515</v>
      </c>
      <c r="C470" s="255">
        <v>0</v>
      </c>
      <c r="D470" s="255">
        <v>0</v>
      </c>
      <c r="E470" s="255">
        <v>0</v>
      </c>
      <c r="F470" s="255">
        <v>0</v>
      </c>
      <c r="G470" s="255">
        <v>0</v>
      </c>
      <c r="H470" s="256">
        <v>0</v>
      </c>
      <c r="I470" s="287"/>
      <c r="J470" s="287"/>
      <c r="K470" s="287"/>
      <c r="L470" s="139"/>
      <c r="M470" s="139"/>
      <c r="N470" s="139"/>
      <c r="O470" s="139"/>
      <c r="P470" s="139"/>
      <c r="Q470" s="139"/>
      <c r="R470" s="139"/>
    </row>
    <row r="471" spans="1:18">
      <c r="A471" s="251" t="s">
        <v>820</v>
      </c>
      <c r="B471" s="252" t="s">
        <v>515</v>
      </c>
      <c r="C471" s="253">
        <v>0</v>
      </c>
      <c r="D471" s="253">
        <v>0</v>
      </c>
      <c r="E471" s="253">
        <v>0</v>
      </c>
      <c r="F471" s="253">
        <v>0</v>
      </c>
      <c r="G471" s="253">
        <v>0</v>
      </c>
      <c r="H471" s="254">
        <v>0</v>
      </c>
      <c r="I471" s="287"/>
      <c r="J471" s="287"/>
      <c r="K471" s="287"/>
      <c r="L471" s="139"/>
      <c r="M471" s="139"/>
    </row>
    <row r="472" spans="1:18">
      <c r="A472" s="219" t="s">
        <v>117</v>
      </c>
      <c r="B472" s="220" t="s">
        <v>118</v>
      </c>
      <c r="C472" s="259">
        <v>7291355634.8999996</v>
      </c>
      <c r="D472" s="259">
        <v>1351177387.95</v>
      </c>
      <c r="E472" s="259">
        <v>2975970763.5</v>
      </c>
      <c r="F472" s="259">
        <v>5666562259.3500004</v>
      </c>
      <c r="G472" s="259">
        <v>0</v>
      </c>
      <c r="H472" s="260">
        <v>5666562259.3500004</v>
      </c>
      <c r="I472" s="287"/>
      <c r="J472" s="287"/>
      <c r="K472" s="287"/>
      <c r="L472" s="139"/>
      <c r="M472" s="139"/>
    </row>
    <row r="473" spans="1:18">
      <c r="A473" s="221" t="s">
        <v>121</v>
      </c>
      <c r="B473" s="222" t="s">
        <v>122</v>
      </c>
      <c r="C473" s="257">
        <v>40825599</v>
      </c>
      <c r="D473" s="257">
        <v>0</v>
      </c>
      <c r="E473" s="257">
        <v>0</v>
      </c>
      <c r="F473" s="257">
        <v>40825599</v>
      </c>
      <c r="G473" s="257">
        <v>0</v>
      </c>
      <c r="H473" s="258">
        <v>40825599</v>
      </c>
      <c r="I473" s="287"/>
      <c r="J473" s="287"/>
      <c r="K473" s="287"/>
      <c r="L473" s="139"/>
      <c r="M473" s="139"/>
    </row>
    <row r="474" spans="1:18">
      <c r="A474" s="217" t="s">
        <v>516</v>
      </c>
      <c r="B474" s="218" t="s">
        <v>432</v>
      </c>
      <c r="C474" s="255">
        <v>40825599</v>
      </c>
      <c r="D474" s="255">
        <v>0</v>
      </c>
      <c r="E474" s="255">
        <v>0</v>
      </c>
      <c r="F474" s="255">
        <v>40825599</v>
      </c>
      <c r="G474" s="255">
        <v>0</v>
      </c>
      <c r="H474" s="256">
        <v>40825599</v>
      </c>
      <c r="I474" s="287"/>
      <c r="J474" s="287"/>
      <c r="K474" s="287"/>
      <c r="L474" s="139"/>
      <c r="M474" s="139"/>
    </row>
    <row r="475" spans="1:18">
      <c r="A475" s="251" t="s">
        <v>821</v>
      </c>
      <c r="B475" s="252" t="s">
        <v>432</v>
      </c>
      <c r="C475" s="253">
        <v>40825599</v>
      </c>
      <c r="D475" s="253">
        <v>0</v>
      </c>
      <c r="E475" s="253">
        <v>0</v>
      </c>
      <c r="F475" s="253">
        <v>40825599</v>
      </c>
      <c r="G475" s="253">
        <v>0</v>
      </c>
      <c r="H475" s="254">
        <v>40825599</v>
      </c>
      <c r="I475" s="287"/>
      <c r="J475" s="287"/>
      <c r="K475" s="287"/>
      <c r="L475" s="139"/>
      <c r="M475" s="139"/>
    </row>
    <row r="476" spans="1:18">
      <c r="A476" s="221" t="s">
        <v>125</v>
      </c>
      <c r="B476" s="222" t="s">
        <v>126</v>
      </c>
      <c r="C476" s="257">
        <v>7250530035.8999996</v>
      </c>
      <c r="D476" s="257">
        <v>1351177387.95</v>
      </c>
      <c r="E476" s="257">
        <v>2975970763.5</v>
      </c>
      <c r="F476" s="257">
        <v>5625736660.3500004</v>
      </c>
      <c r="G476" s="257">
        <v>0</v>
      </c>
      <c r="H476" s="258">
        <v>5625736660.3500004</v>
      </c>
      <c r="I476" s="287"/>
      <c r="J476" s="287"/>
      <c r="K476" s="287"/>
      <c r="L476" s="139"/>
      <c r="M476" s="139"/>
    </row>
    <row r="477" spans="1:18">
      <c r="A477" s="217" t="s">
        <v>517</v>
      </c>
      <c r="B477" s="218" t="s">
        <v>518</v>
      </c>
      <c r="C477" s="255">
        <v>7250530035.8999996</v>
      </c>
      <c r="D477" s="255">
        <v>1351177387.95</v>
      </c>
      <c r="E477" s="255">
        <v>2975970763.5</v>
      </c>
      <c r="F477" s="255">
        <v>5625736660.3500004</v>
      </c>
      <c r="G477" s="255">
        <v>0</v>
      </c>
      <c r="H477" s="256">
        <v>5625736660.3500004</v>
      </c>
      <c r="I477" s="287"/>
      <c r="J477" s="287"/>
      <c r="K477" s="287"/>
      <c r="L477" s="139"/>
      <c r="M477" s="139"/>
    </row>
    <row r="478" spans="1:18">
      <c r="A478" s="251" t="s">
        <v>822</v>
      </c>
      <c r="B478" s="252" t="s">
        <v>518</v>
      </c>
      <c r="C478" s="253">
        <v>7250530035.8999996</v>
      </c>
      <c r="D478" s="253">
        <v>1351177387.95</v>
      </c>
      <c r="E478" s="253">
        <v>2975970763.5</v>
      </c>
      <c r="F478" s="253">
        <v>5625736660.3500004</v>
      </c>
      <c r="G478" s="253">
        <v>0</v>
      </c>
      <c r="H478" s="254">
        <v>5625736660.3500004</v>
      </c>
      <c r="I478" s="287"/>
      <c r="J478" s="287"/>
      <c r="K478" s="287"/>
      <c r="L478" s="139"/>
      <c r="M478" s="139"/>
    </row>
    <row r="479" spans="1:18">
      <c r="A479" s="219" t="s">
        <v>129</v>
      </c>
      <c r="B479" s="220" t="s">
        <v>130</v>
      </c>
      <c r="C479" s="259">
        <v>-7638444019.8999996</v>
      </c>
      <c r="D479" s="259">
        <v>2975970763.5</v>
      </c>
      <c r="E479" s="259">
        <v>1351177387.95</v>
      </c>
      <c r="F479" s="259">
        <v>-6013650644.3500004</v>
      </c>
      <c r="G479" s="259">
        <v>0</v>
      </c>
      <c r="H479" s="260">
        <v>-6013650644.3500004</v>
      </c>
      <c r="I479" s="287"/>
      <c r="J479" s="287"/>
      <c r="K479" s="287"/>
      <c r="L479" s="139"/>
      <c r="M479" s="139"/>
    </row>
    <row r="480" spans="1:18">
      <c r="A480" s="221" t="s">
        <v>133</v>
      </c>
      <c r="B480" s="222" t="s">
        <v>519</v>
      </c>
      <c r="C480" s="257">
        <v>-347088385</v>
      </c>
      <c r="D480" s="257">
        <v>0</v>
      </c>
      <c r="E480" s="257">
        <v>0</v>
      </c>
      <c r="F480" s="257">
        <v>-347088385</v>
      </c>
      <c r="G480" s="257">
        <v>0</v>
      </c>
      <c r="H480" s="258">
        <v>-347088385</v>
      </c>
      <c r="I480" s="287"/>
      <c r="J480" s="287"/>
      <c r="K480" s="287"/>
      <c r="L480" s="139"/>
      <c r="M480" s="139"/>
    </row>
    <row r="481" spans="1:13">
      <c r="A481" s="217" t="s">
        <v>520</v>
      </c>
      <c r="B481" s="218" t="s">
        <v>521</v>
      </c>
      <c r="C481" s="255">
        <v>-347088385</v>
      </c>
      <c r="D481" s="255">
        <v>0</v>
      </c>
      <c r="E481" s="255">
        <v>0</v>
      </c>
      <c r="F481" s="255">
        <v>-347088385</v>
      </c>
      <c r="G481" s="255">
        <v>0</v>
      </c>
      <c r="H481" s="256">
        <v>-347088385</v>
      </c>
      <c r="I481" s="287"/>
      <c r="J481" s="287"/>
      <c r="K481" s="287"/>
      <c r="L481" s="139"/>
      <c r="M481" s="139"/>
    </row>
    <row r="482" spans="1:13">
      <c r="A482" s="251" t="s">
        <v>823</v>
      </c>
      <c r="B482" s="252" t="s">
        <v>521</v>
      </c>
      <c r="C482" s="253">
        <v>-347088385</v>
      </c>
      <c r="D482" s="253">
        <v>0</v>
      </c>
      <c r="E482" s="253">
        <v>0</v>
      </c>
      <c r="F482" s="253">
        <v>-347088385</v>
      </c>
      <c r="G482" s="253">
        <v>0</v>
      </c>
      <c r="H482" s="254">
        <v>-347088385</v>
      </c>
      <c r="I482" s="287"/>
      <c r="J482" s="287"/>
      <c r="K482" s="287"/>
      <c r="L482" s="139"/>
      <c r="M482" s="139"/>
    </row>
    <row r="483" spans="1:13">
      <c r="A483" s="221" t="s">
        <v>137</v>
      </c>
      <c r="B483" s="222" t="s">
        <v>138</v>
      </c>
      <c r="C483" s="257">
        <v>-7291355634.8999996</v>
      </c>
      <c r="D483" s="257">
        <v>2975970763.5</v>
      </c>
      <c r="E483" s="257">
        <v>1351177387.95</v>
      </c>
      <c r="F483" s="257">
        <v>-5666562259.3500004</v>
      </c>
      <c r="G483" s="257">
        <v>0</v>
      </c>
      <c r="H483" s="258">
        <v>-5666562259.3500004</v>
      </c>
      <c r="I483" s="287"/>
      <c r="J483" s="287"/>
      <c r="K483" s="287"/>
      <c r="L483" s="139"/>
      <c r="M483" s="139"/>
    </row>
    <row r="484" spans="1:13">
      <c r="A484" s="217" t="s">
        <v>522</v>
      </c>
      <c r="B484" s="218" t="s">
        <v>523</v>
      </c>
      <c r="C484" s="255">
        <v>-40825599</v>
      </c>
      <c r="D484" s="255">
        <v>0</v>
      </c>
      <c r="E484" s="255">
        <v>0</v>
      </c>
      <c r="F484" s="255">
        <v>-40825599</v>
      </c>
      <c r="G484" s="255">
        <v>0</v>
      </c>
      <c r="H484" s="256">
        <v>-40825599</v>
      </c>
      <c r="I484" s="287"/>
      <c r="J484" s="287"/>
      <c r="K484" s="287"/>
      <c r="L484" s="139"/>
      <c r="M484" s="139"/>
    </row>
    <row r="485" spans="1:13">
      <c r="A485" s="130" t="s">
        <v>824</v>
      </c>
      <c r="B485" s="244" t="s">
        <v>523</v>
      </c>
      <c r="C485" s="245">
        <v>-40825599</v>
      </c>
      <c r="D485" s="245">
        <v>0</v>
      </c>
      <c r="E485" s="245">
        <v>0</v>
      </c>
      <c r="F485" s="245">
        <v>-40825599</v>
      </c>
      <c r="G485" s="245">
        <v>0</v>
      </c>
      <c r="H485" s="246">
        <v>-40825599</v>
      </c>
      <c r="I485" s="287"/>
      <c r="J485" s="287"/>
      <c r="K485" s="287"/>
      <c r="L485" s="139"/>
      <c r="M485" s="139"/>
    </row>
    <row r="486" spans="1:13">
      <c r="A486" s="217" t="s">
        <v>524</v>
      </c>
      <c r="B486" s="218" t="s">
        <v>525</v>
      </c>
      <c r="C486" s="255">
        <v>-7250530035.8999996</v>
      </c>
      <c r="D486" s="255">
        <v>2975970763.5</v>
      </c>
      <c r="E486" s="255">
        <v>1351177387.95</v>
      </c>
      <c r="F486" s="255">
        <v>-5625736660.3500004</v>
      </c>
      <c r="G486" s="255">
        <v>0</v>
      </c>
      <c r="H486" s="256">
        <v>-5625736660.3500004</v>
      </c>
      <c r="I486" s="110"/>
      <c r="J486" s="110"/>
      <c r="K486" s="110"/>
      <c r="L486" s="139"/>
    </row>
    <row r="487" spans="1:13">
      <c r="A487" s="251" t="s">
        <v>825</v>
      </c>
      <c r="B487" s="252" t="s">
        <v>518</v>
      </c>
      <c r="C487" s="253">
        <v>-7250530035.8999996</v>
      </c>
      <c r="D487" s="253">
        <v>2975970763.5</v>
      </c>
      <c r="E487" s="253">
        <v>1351177387.95</v>
      </c>
      <c r="F487" s="253">
        <v>-5625736660.3500004</v>
      </c>
      <c r="G487" s="253">
        <v>0</v>
      </c>
      <c r="H487" s="254">
        <v>-5625736660.3500004</v>
      </c>
      <c r="I487" s="110"/>
      <c r="J487" s="110"/>
      <c r="K487" s="110"/>
      <c r="L487" s="139"/>
    </row>
    <row r="488" spans="1:13">
      <c r="A488" s="247" t="s">
        <v>107</v>
      </c>
      <c r="B488" s="248" t="s">
        <v>108</v>
      </c>
      <c r="C488" s="249">
        <v>0</v>
      </c>
      <c r="D488" s="249">
        <v>0</v>
      </c>
      <c r="E488" s="249">
        <v>0</v>
      </c>
      <c r="F488" s="249">
        <v>0</v>
      </c>
      <c r="G488" s="249">
        <v>0</v>
      </c>
      <c r="H488" s="250">
        <v>0</v>
      </c>
      <c r="I488" s="110"/>
      <c r="J488" s="110"/>
      <c r="K488" s="110"/>
      <c r="L488" s="139"/>
    </row>
    <row r="489" spans="1:13">
      <c r="A489" s="219" t="s">
        <v>111</v>
      </c>
      <c r="B489" s="220" t="s">
        <v>112</v>
      </c>
      <c r="C489" s="259">
        <v>35060631571.209999</v>
      </c>
      <c r="D489" s="259">
        <v>0</v>
      </c>
      <c r="E489" s="259">
        <v>0</v>
      </c>
      <c r="F489" s="259">
        <v>35060631571.209999</v>
      </c>
      <c r="G489" s="259">
        <v>0</v>
      </c>
      <c r="H489" s="260">
        <v>35060631571.209999</v>
      </c>
      <c r="I489" s="110"/>
      <c r="J489" s="110"/>
      <c r="K489" s="110"/>
      <c r="L489" s="139"/>
    </row>
    <row r="490" spans="1:13" ht="25.5">
      <c r="A490" s="221" t="s">
        <v>115</v>
      </c>
      <c r="B490" s="222" t="s">
        <v>116</v>
      </c>
      <c r="C490" s="257">
        <v>35039244567</v>
      </c>
      <c r="D490" s="257">
        <v>0</v>
      </c>
      <c r="E490" s="257">
        <v>0</v>
      </c>
      <c r="F490" s="257">
        <v>35039244567</v>
      </c>
      <c r="G490" s="257">
        <v>0</v>
      </c>
      <c r="H490" s="258">
        <v>35039244567</v>
      </c>
      <c r="I490" s="110"/>
      <c r="J490" s="110"/>
      <c r="K490" s="110"/>
      <c r="L490" s="139"/>
    </row>
    <row r="491" spans="1:13">
      <c r="A491" s="217" t="s">
        <v>526</v>
      </c>
      <c r="B491" s="218" t="s">
        <v>527</v>
      </c>
      <c r="C491" s="255">
        <v>35039244567</v>
      </c>
      <c r="D491" s="255">
        <v>0</v>
      </c>
      <c r="E491" s="255">
        <v>0</v>
      </c>
      <c r="F491" s="255">
        <v>35039244567</v>
      </c>
      <c r="G491" s="255">
        <v>0</v>
      </c>
      <c r="H491" s="256">
        <v>35039244567</v>
      </c>
      <c r="I491" s="110"/>
      <c r="J491" s="110"/>
      <c r="K491" s="110"/>
      <c r="L491" s="139"/>
    </row>
    <row r="492" spans="1:13">
      <c r="A492" s="251" t="s">
        <v>826</v>
      </c>
      <c r="B492" s="252" t="s">
        <v>527</v>
      </c>
      <c r="C492" s="253">
        <v>35039244567</v>
      </c>
      <c r="D492" s="253">
        <v>0</v>
      </c>
      <c r="E492" s="253">
        <v>0</v>
      </c>
      <c r="F492" s="253">
        <v>35039244567</v>
      </c>
      <c r="G492" s="253">
        <v>0</v>
      </c>
      <c r="H492" s="254">
        <v>35039244567</v>
      </c>
      <c r="I492" s="110"/>
      <c r="J492" s="110"/>
      <c r="K492" s="110"/>
      <c r="L492" s="139"/>
    </row>
    <row r="493" spans="1:13">
      <c r="A493" s="221" t="s">
        <v>119</v>
      </c>
      <c r="B493" s="222" t="s">
        <v>120</v>
      </c>
      <c r="C493" s="257">
        <v>21387004.210000001</v>
      </c>
      <c r="D493" s="257">
        <v>0</v>
      </c>
      <c r="E493" s="257">
        <v>0</v>
      </c>
      <c r="F493" s="257">
        <v>21387004.210000001</v>
      </c>
      <c r="G493" s="257">
        <v>0</v>
      </c>
      <c r="H493" s="258">
        <v>21387004.210000001</v>
      </c>
      <c r="I493" s="110"/>
      <c r="J493" s="110"/>
      <c r="K493" s="110"/>
      <c r="L493" s="139"/>
    </row>
    <row r="494" spans="1:13">
      <c r="A494" s="217" t="s">
        <v>528</v>
      </c>
      <c r="B494" s="218" t="s">
        <v>529</v>
      </c>
      <c r="C494" s="255">
        <v>21387004.210000001</v>
      </c>
      <c r="D494" s="255">
        <v>0</v>
      </c>
      <c r="E494" s="255">
        <v>0</v>
      </c>
      <c r="F494" s="255">
        <v>21387004.210000001</v>
      </c>
      <c r="G494" s="255">
        <v>0</v>
      </c>
      <c r="H494" s="256">
        <v>21387004.210000001</v>
      </c>
      <c r="I494" s="110"/>
      <c r="J494" s="110"/>
      <c r="K494" s="110"/>
      <c r="L494" s="139"/>
    </row>
    <row r="495" spans="1:13">
      <c r="A495" s="251" t="s">
        <v>827</v>
      </c>
      <c r="B495" s="252" t="s">
        <v>529</v>
      </c>
      <c r="C495" s="253">
        <v>21387004.210000001</v>
      </c>
      <c r="D495" s="253">
        <v>0</v>
      </c>
      <c r="E495" s="253">
        <v>0</v>
      </c>
      <c r="F495" s="253">
        <v>21387004.210000001</v>
      </c>
      <c r="G495" s="253">
        <v>0</v>
      </c>
      <c r="H495" s="254">
        <v>21387004.210000001</v>
      </c>
      <c r="I495" s="110"/>
      <c r="J495" s="110"/>
      <c r="K495" s="110"/>
      <c r="L495" s="139"/>
    </row>
    <row r="496" spans="1:13">
      <c r="A496" s="219" t="s">
        <v>123</v>
      </c>
      <c r="B496" s="220" t="s">
        <v>124</v>
      </c>
      <c r="C496" s="259">
        <v>1568714125</v>
      </c>
      <c r="D496" s="259">
        <v>0</v>
      </c>
      <c r="E496" s="259">
        <v>0</v>
      </c>
      <c r="F496" s="259">
        <v>1568714125</v>
      </c>
      <c r="G496" s="259">
        <v>0</v>
      </c>
      <c r="H496" s="260">
        <v>1568714125</v>
      </c>
      <c r="I496" s="110"/>
      <c r="J496" s="110"/>
      <c r="K496" s="110"/>
      <c r="L496" s="139"/>
    </row>
    <row r="497" spans="1:12">
      <c r="A497" s="221" t="s">
        <v>127</v>
      </c>
      <c r="B497" s="222" t="s">
        <v>128</v>
      </c>
      <c r="C497" s="257">
        <v>1568714125</v>
      </c>
      <c r="D497" s="257">
        <v>0</v>
      </c>
      <c r="E497" s="257">
        <v>0</v>
      </c>
      <c r="F497" s="257">
        <v>1568714125</v>
      </c>
      <c r="G497" s="257">
        <v>0</v>
      </c>
      <c r="H497" s="258">
        <v>1568714125</v>
      </c>
      <c r="I497" s="110"/>
      <c r="J497" s="110"/>
      <c r="K497" s="110"/>
      <c r="L497" s="139"/>
    </row>
    <row r="498" spans="1:12">
      <c r="A498" s="217" t="s">
        <v>530</v>
      </c>
      <c r="B498" s="218" t="s">
        <v>531</v>
      </c>
      <c r="C498" s="255">
        <v>1568714125</v>
      </c>
      <c r="D498" s="255">
        <v>0</v>
      </c>
      <c r="E498" s="255">
        <v>0</v>
      </c>
      <c r="F498" s="255">
        <v>1568714125</v>
      </c>
      <c r="G498" s="255">
        <v>0</v>
      </c>
      <c r="H498" s="256">
        <v>1568714125</v>
      </c>
      <c r="I498" s="110"/>
      <c r="J498" s="110"/>
      <c r="K498" s="110"/>
      <c r="L498" s="139"/>
    </row>
    <row r="499" spans="1:12">
      <c r="A499" s="251" t="s">
        <v>828</v>
      </c>
      <c r="B499" s="252" t="s">
        <v>531</v>
      </c>
      <c r="C499" s="253">
        <v>1568714125</v>
      </c>
      <c r="D499" s="253">
        <v>0</v>
      </c>
      <c r="E499" s="253">
        <v>0</v>
      </c>
      <c r="F499" s="253">
        <v>1568714125</v>
      </c>
      <c r="G499" s="253">
        <v>0</v>
      </c>
      <c r="H499" s="254">
        <v>1568714125</v>
      </c>
      <c r="I499" s="110"/>
      <c r="J499" s="110"/>
      <c r="K499" s="110"/>
      <c r="L499" s="139"/>
    </row>
    <row r="500" spans="1:12">
      <c r="A500" s="219" t="s">
        <v>131</v>
      </c>
      <c r="B500" s="220" t="s">
        <v>132</v>
      </c>
      <c r="C500" s="259">
        <v>-36629345696.209999</v>
      </c>
      <c r="D500" s="259">
        <v>0</v>
      </c>
      <c r="E500" s="259">
        <v>0</v>
      </c>
      <c r="F500" s="259">
        <v>-36629345696.209999</v>
      </c>
      <c r="G500" s="259">
        <v>0</v>
      </c>
      <c r="H500" s="260">
        <v>-36629345696.209999</v>
      </c>
      <c r="I500" s="110"/>
      <c r="J500" s="110"/>
      <c r="K500" s="110"/>
      <c r="L500" s="139"/>
    </row>
    <row r="501" spans="1:12">
      <c r="A501" s="221" t="s">
        <v>135</v>
      </c>
      <c r="B501" s="222" t="s">
        <v>136</v>
      </c>
      <c r="C501" s="257">
        <v>-35060631571.209999</v>
      </c>
      <c r="D501" s="257">
        <v>0</v>
      </c>
      <c r="E501" s="257">
        <v>0</v>
      </c>
      <c r="F501" s="257">
        <v>-35060631571.209999</v>
      </c>
      <c r="G501" s="257">
        <v>0</v>
      </c>
      <c r="H501" s="258">
        <v>-35060631571.209999</v>
      </c>
      <c r="I501" s="110"/>
      <c r="J501" s="110"/>
      <c r="K501" s="110"/>
      <c r="L501" s="139"/>
    </row>
    <row r="502" spans="1:12">
      <c r="A502" s="217" t="s">
        <v>532</v>
      </c>
      <c r="B502" s="218" t="s">
        <v>533</v>
      </c>
      <c r="C502" s="255">
        <v>-35039244567</v>
      </c>
      <c r="D502" s="255">
        <v>0</v>
      </c>
      <c r="E502" s="255">
        <v>0</v>
      </c>
      <c r="F502" s="255">
        <v>-35039244567</v>
      </c>
      <c r="G502" s="255">
        <v>0</v>
      </c>
      <c r="H502" s="256">
        <v>-35039244567</v>
      </c>
      <c r="I502" s="110"/>
      <c r="J502" s="110"/>
      <c r="K502" s="110"/>
      <c r="L502" s="139"/>
    </row>
    <row r="503" spans="1:12">
      <c r="A503" s="251" t="s">
        <v>829</v>
      </c>
      <c r="B503" s="252" t="s">
        <v>533</v>
      </c>
      <c r="C503" s="253">
        <v>-35039244567</v>
      </c>
      <c r="D503" s="253">
        <v>0</v>
      </c>
      <c r="E503" s="253">
        <v>0</v>
      </c>
      <c r="F503" s="253">
        <v>-35039244567</v>
      </c>
      <c r="G503" s="253">
        <v>0</v>
      </c>
      <c r="H503" s="254">
        <v>-35039244567</v>
      </c>
      <c r="I503" s="110"/>
      <c r="J503" s="110"/>
      <c r="K503" s="110"/>
      <c r="L503" s="139"/>
    </row>
    <row r="504" spans="1:12">
      <c r="A504" s="217" t="s">
        <v>534</v>
      </c>
      <c r="B504" s="218" t="s">
        <v>535</v>
      </c>
      <c r="C504" s="255">
        <v>-21387004.210000001</v>
      </c>
      <c r="D504" s="255">
        <v>0</v>
      </c>
      <c r="E504" s="255">
        <v>0</v>
      </c>
      <c r="F504" s="255">
        <v>-21387004.210000001</v>
      </c>
      <c r="G504" s="255">
        <v>0</v>
      </c>
      <c r="H504" s="256">
        <v>-21387004.210000001</v>
      </c>
      <c r="I504" s="110"/>
      <c r="J504" s="110"/>
      <c r="K504" s="110"/>
      <c r="L504" s="139"/>
    </row>
    <row r="505" spans="1:12">
      <c r="A505" s="251" t="s">
        <v>830</v>
      </c>
      <c r="B505" s="252" t="s">
        <v>535</v>
      </c>
      <c r="C505" s="253">
        <v>-21387004.210000001</v>
      </c>
      <c r="D505" s="253">
        <v>0</v>
      </c>
      <c r="E505" s="253">
        <v>0</v>
      </c>
      <c r="F505" s="253">
        <v>-21387004.210000001</v>
      </c>
      <c r="G505" s="253">
        <v>0</v>
      </c>
      <c r="H505" s="254">
        <v>-21387004.210000001</v>
      </c>
      <c r="I505" s="110"/>
      <c r="J505" s="110"/>
      <c r="K505" s="110"/>
      <c r="L505" s="139"/>
    </row>
    <row r="506" spans="1:12">
      <c r="A506" s="293" t="s">
        <v>139</v>
      </c>
      <c r="B506" s="294" t="s">
        <v>140</v>
      </c>
      <c r="C506" s="295">
        <v>-1568714125</v>
      </c>
      <c r="D506" s="295">
        <v>0</v>
      </c>
      <c r="E506" s="295">
        <v>0</v>
      </c>
      <c r="F506" s="295">
        <v>-1568714125</v>
      </c>
      <c r="G506" s="295">
        <v>0</v>
      </c>
      <c r="H506" s="296">
        <v>-1568714125</v>
      </c>
      <c r="I506" s="110"/>
      <c r="J506" s="110"/>
      <c r="K506" s="110"/>
      <c r="L506" s="139"/>
    </row>
    <row r="507" spans="1:12">
      <c r="A507" s="217" t="s">
        <v>536</v>
      </c>
      <c r="B507" s="218" t="s">
        <v>537</v>
      </c>
      <c r="C507" s="255">
        <v>-1568714125</v>
      </c>
      <c r="D507" s="255">
        <v>0</v>
      </c>
      <c r="E507" s="255">
        <v>0</v>
      </c>
      <c r="F507" s="255">
        <v>-1568714125</v>
      </c>
      <c r="G507" s="255">
        <v>0</v>
      </c>
      <c r="H507" s="256">
        <v>-1568714125</v>
      </c>
      <c r="I507" s="110"/>
      <c r="J507" s="110"/>
      <c r="K507" s="110"/>
      <c r="L507" s="139"/>
    </row>
    <row r="508" spans="1:12" ht="13.5" thickBot="1">
      <c r="A508" s="297" t="s">
        <v>831</v>
      </c>
      <c r="B508" s="298" t="s">
        <v>531</v>
      </c>
      <c r="C508" s="299">
        <v>-1568714125</v>
      </c>
      <c r="D508" s="299">
        <v>0</v>
      </c>
      <c r="E508" s="299">
        <v>0</v>
      </c>
      <c r="F508" s="299">
        <v>-1568714125</v>
      </c>
      <c r="G508" s="299">
        <v>0</v>
      </c>
      <c r="H508" s="300">
        <v>-1568714125</v>
      </c>
      <c r="I508" s="110"/>
      <c r="J508" s="110"/>
      <c r="K508" s="110"/>
      <c r="L508" s="139"/>
    </row>
    <row r="509" spans="1:12">
      <c r="I509" s="110"/>
      <c r="J509" s="110"/>
      <c r="K509" s="110"/>
    </row>
    <row r="510" spans="1:12">
      <c r="I510" s="110"/>
      <c r="J510" s="110"/>
      <c r="K510" s="110"/>
    </row>
    <row r="511" spans="1:12">
      <c r="I511" s="110"/>
      <c r="J511" s="110"/>
      <c r="K511" s="110"/>
    </row>
    <row r="512" spans="1:12">
      <c r="I512" s="110"/>
      <c r="J512" s="110"/>
      <c r="K512" s="110"/>
    </row>
    <row r="513" spans="9:11">
      <c r="I513" s="110"/>
      <c r="J513" s="110"/>
      <c r="K513" s="110"/>
    </row>
    <row r="514" spans="9:11">
      <c r="I514" s="110"/>
      <c r="J514" s="110"/>
      <c r="K514" s="110"/>
    </row>
    <row r="515" spans="9:11">
      <c r="I515" s="110"/>
      <c r="J515" s="110"/>
      <c r="K515" s="110"/>
    </row>
    <row r="516" spans="9:11">
      <c r="I516" s="110"/>
      <c r="J516" s="110"/>
      <c r="K516" s="110"/>
    </row>
    <row r="517" spans="9:11">
      <c r="I517" s="110"/>
      <c r="J517" s="110"/>
      <c r="K517" s="110"/>
    </row>
    <row r="518" spans="9:11">
      <c r="I518" s="110"/>
      <c r="J518" s="110"/>
      <c r="K518" s="110"/>
    </row>
    <row r="519" spans="9:11">
      <c r="I519" s="110"/>
      <c r="J519" s="110"/>
      <c r="K519" s="110"/>
    </row>
    <row r="520" spans="9:11">
      <c r="I520" s="110"/>
      <c r="J520" s="110"/>
      <c r="K520" s="110"/>
    </row>
    <row r="521" spans="9:11">
      <c r="I521" s="110"/>
      <c r="J521" s="110"/>
      <c r="K521" s="110"/>
    </row>
    <row r="522" spans="9:11">
      <c r="I522" s="110"/>
      <c r="J522" s="110"/>
      <c r="K522" s="110"/>
    </row>
    <row r="523" spans="9:11">
      <c r="I523" s="110"/>
      <c r="J523" s="110"/>
      <c r="K523" s="110"/>
    </row>
    <row r="524" spans="9:11">
      <c r="I524" s="110"/>
      <c r="J524" s="110"/>
      <c r="K524" s="110"/>
    </row>
    <row r="525" spans="9:11">
      <c r="I525" s="110"/>
      <c r="J525" s="110"/>
      <c r="K525" s="110"/>
    </row>
    <row r="526" spans="9:11">
      <c r="I526" s="110"/>
      <c r="J526" s="110"/>
      <c r="K526" s="110"/>
    </row>
    <row r="527" spans="9:11">
      <c r="I527" s="110"/>
      <c r="J527" s="110"/>
      <c r="K527" s="110"/>
    </row>
    <row r="528" spans="9:11">
      <c r="I528" s="110"/>
      <c r="J528" s="110"/>
      <c r="K528" s="110"/>
    </row>
    <row r="529" spans="9:11">
      <c r="I529" s="110"/>
      <c r="J529" s="110"/>
      <c r="K529" s="110"/>
    </row>
    <row r="530" spans="9:11">
      <c r="I530" s="110"/>
      <c r="J530" s="110"/>
      <c r="K530" s="110"/>
    </row>
    <row r="531" spans="9:11">
      <c r="I531" s="110"/>
      <c r="J531" s="110"/>
      <c r="K531" s="110"/>
    </row>
    <row r="532" spans="9:11">
      <c r="I532" s="110"/>
      <c r="J532" s="110"/>
      <c r="K532" s="110"/>
    </row>
    <row r="533" spans="9:11">
      <c r="I533" s="110"/>
      <c r="J533" s="110"/>
      <c r="K533" s="110"/>
    </row>
    <row r="534" spans="9:11">
      <c r="I534" s="110"/>
      <c r="J534" s="110"/>
      <c r="K534" s="110"/>
    </row>
    <row r="535" spans="9:11">
      <c r="I535" s="110"/>
      <c r="J535" s="110"/>
      <c r="K535" s="110"/>
    </row>
    <row r="536" spans="9:11">
      <c r="I536" s="110"/>
      <c r="J536" s="110"/>
      <c r="K536" s="110"/>
    </row>
    <row r="537" spans="9:11">
      <c r="I537" s="110"/>
      <c r="J537" s="110"/>
      <c r="K537" s="110"/>
    </row>
    <row r="538" spans="9:11">
      <c r="I538" s="110"/>
      <c r="J538" s="110"/>
      <c r="K538" s="110"/>
    </row>
    <row r="539" spans="9:11">
      <c r="I539" s="110"/>
      <c r="J539" s="110"/>
      <c r="K539" s="110"/>
    </row>
    <row r="540" spans="9:11">
      <c r="I540" s="110"/>
      <c r="J540" s="110"/>
      <c r="K540" s="110"/>
    </row>
    <row r="541" spans="9:11">
      <c r="I541" s="110"/>
      <c r="J541" s="110"/>
      <c r="K541" s="110"/>
    </row>
    <row r="542" spans="9:11">
      <c r="I542" s="110"/>
      <c r="J542" s="110"/>
      <c r="K542" s="110"/>
    </row>
    <row r="543" spans="9:11">
      <c r="I543" s="110"/>
      <c r="J543" s="110"/>
      <c r="K543" s="110"/>
    </row>
    <row r="544" spans="9:11">
      <c r="I544" s="110"/>
      <c r="J544" s="110"/>
      <c r="K544" s="110"/>
    </row>
    <row r="545" spans="9:11">
      <c r="I545" s="110"/>
      <c r="J545" s="110"/>
      <c r="K545" s="110"/>
    </row>
    <row r="546" spans="9:11">
      <c r="I546" s="110"/>
      <c r="J546" s="110"/>
      <c r="K546" s="110"/>
    </row>
    <row r="547" spans="9:11">
      <c r="I547" s="110"/>
      <c r="J547" s="110"/>
      <c r="K547" s="110"/>
    </row>
    <row r="548" spans="9:11">
      <c r="I548" s="110"/>
      <c r="J548" s="110"/>
      <c r="K548" s="110"/>
    </row>
    <row r="549" spans="9:11">
      <c r="I549" s="110"/>
      <c r="J549" s="110"/>
      <c r="K549" s="110"/>
    </row>
    <row r="550" spans="9:11">
      <c r="I550" s="110"/>
      <c r="J550" s="110"/>
      <c r="K550" s="110"/>
    </row>
    <row r="551" spans="9:11">
      <c r="I551" s="110"/>
      <c r="J551" s="110"/>
      <c r="K551" s="110"/>
    </row>
    <row r="552" spans="9:11">
      <c r="I552" s="110"/>
      <c r="J552" s="110"/>
      <c r="K552" s="110"/>
    </row>
    <row r="553" spans="9:11">
      <c r="I553" s="110"/>
      <c r="J553" s="110"/>
      <c r="K553" s="110"/>
    </row>
    <row r="554" spans="9:11">
      <c r="I554" s="110"/>
      <c r="J554" s="110"/>
      <c r="K554" s="110"/>
    </row>
    <row r="555" spans="9:11">
      <c r="I555" s="110"/>
      <c r="J555" s="110"/>
      <c r="K555" s="110"/>
    </row>
    <row r="556" spans="9:11">
      <c r="I556" s="110"/>
      <c r="J556" s="110"/>
      <c r="K556" s="110"/>
    </row>
    <row r="557" spans="9:11">
      <c r="I557" s="110"/>
      <c r="J557" s="110"/>
      <c r="K557" s="110"/>
    </row>
    <row r="558" spans="9:11">
      <c r="I558" s="110"/>
      <c r="J558" s="110"/>
      <c r="K558" s="110"/>
    </row>
    <row r="559" spans="9:11">
      <c r="I559" s="110"/>
      <c r="J559" s="110"/>
      <c r="K559" s="110"/>
    </row>
    <row r="560" spans="9:11">
      <c r="I560" s="110"/>
      <c r="J560" s="110"/>
      <c r="K560" s="110"/>
    </row>
    <row r="561" spans="9:11">
      <c r="I561" s="110"/>
      <c r="J561" s="110"/>
      <c r="K561" s="110"/>
    </row>
    <row r="562" spans="9:11">
      <c r="I562" s="110"/>
      <c r="J562" s="110"/>
      <c r="K562" s="110"/>
    </row>
    <row r="563" spans="9:11">
      <c r="I563" s="110"/>
      <c r="J563" s="110"/>
      <c r="K563" s="110"/>
    </row>
    <row r="564" spans="9:11">
      <c r="I564" s="110"/>
      <c r="J564" s="110"/>
      <c r="K564" s="110"/>
    </row>
    <row r="565" spans="9:11">
      <c r="I565" s="110"/>
      <c r="J565" s="110"/>
      <c r="K565" s="110"/>
    </row>
    <row r="566" spans="9:11">
      <c r="I566" s="110"/>
      <c r="J566" s="110"/>
      <c r="K566" s="110"/>
    </row>
    <row r="567" spans="9:11">
      <c r="I567" s="110"/>
      <c r="J567" s="110"/>
      <c r="K567" s="110"/>
    </row>
    <row r="568" spans="9:11">
      <c r="I568" s="110"/>
      <c r="J568" s="110"/>
      <c r="K568" s="110"/>
    </row>
    <row r="569" spans="9:11">
      <c r="I569" s="110"/>
      <c r="J569" s="110"/>
      <c r="K569" s="110"/>
    </row>
    <row r="570" spans="9:11">
      <c r="I570" s="110"/>
      <c r="J570" s="110"/>
      <c r="K570" s="110"/>
    </row>
    <row r="571" spans="9:11">
      <c r="I571" s="110"/>
      <c r="J571" s="110"/>
      <c r="K571" s="110"/>
    </row>
    <row r="572" spans="9:11">
      <c r="I572" s="110"/>
      <c r="J572" s="110"/>
      <c r="K572" s="110"/>
    </row>
    <row r="573" spans="9:11">
      <c r="I573" s="110"/>
      <c r="J573" s="110"/>
      <c r="K573" s="110"/>
    </row>
    <row r="574" spans="9:11">
      <c r="I574" s="110"/>
      <c r="J574" s="110"/>
      <c r="K574" s="110"/>
    </row>
    <row r="575" spans="9:11">
      <c r="I575" s="110"/>
      <c r="J575" s="110"/>
      <c r="K575" s="110"/>
    </row>
    <row r="576" spans="9:11">
      <c r="I576" s="110"/>
      <c r="J576" s="110"/>
      <c r="K576" s="110"/>
    </row>
    <row r="577" spans="9:11">
      <c r="I577" s="110"/>
      <c r="J577" s="110"/>
      <c r="K577" s="110"/>
    </row>
  </sheetData>
  <printOptions horizontalCentered="1"/>
  <pageMargins left="0.25" right="0.15748031496062992" top="0.28999999999999998" bottom="0.32" header="0.51" footer="0.17"/>
  <pageSetup paperSize="9" scale="70" fitToHeight="6" orientation="portrait" r:id="rId1"/>
  <headerFooter alignWithMargins="0">
    <oddFooter>&amp;CPágina 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7B6F2BF3FF6D45A36971505AA05507" ma:contentTypeVersion="12" ma:contentTypeDescription="Crear nuevo documento." ma:contentTypeScope="" ma:versionID="dca510dcc36d8a6a96032ef5f354956f">
  <xsd:schema xmlns:xsd="http://www.w3.org/2001/XMLSchema" xmlns:xs="http://www.w3.org/2001/XMLSchema" xmlns:p="http://schemas.microsoft.com/office/2006/metadata/properties" xmlns:ns3="1892041a-d755-4f67-b0e3-09e360bed5f1" xmlns:ns4="1d24573c-8a98-4b1b-b09f-d5f8088f9238" targetNamespace="http://schemas.microsoft.com/office/2006/metadata/properties" ma:root="true" ma:fieldsID="cc8bd01f33ffc4dfaa1965ea1885271e" ns3:_="" ns4:_="">
    <xsd:import namespace="1892041a-d755-4f67-b0e3-09e360bed5f1"/>
    <xsd:import namespace="1d24573c-8a98-4b1b-b09f-d5f8088f923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2041a-d755-4f67-b0e3-09e360bed5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24573c-8a98-4b1b-b09f-d5f8088f92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E40A608-F75D-4721-A557-DFBAFE073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892041a-d755-4f67-b0e3-09e360bed5f1"/>
    <ds:schemaRef ds:uri="1d24573c-8a98-4b1b-b09f-d5f8088f92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50B2B-FF46-440A-98C8-7B361FC65D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71878F9-F033-43C3-9AAC-C737BD4BED8F}">
  <ds:schemaRefs>
    <ds:schemaRef ds:uri="http://www.w3.org/XML/1998/namespace"/>
    <ds:schemaRef ds:uri="1892041a-d755-4f67-b0e3-09e360bed5f1"/>
    <ds:schemaRef ds:uri="http://schemas.microsoft.com/office/infopath/2007/PartnerControls"/>
    <ds:schemaRef ds:uri="1d24573c-8a98-4b1b-b09f-d5f8088f9238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7</vt:i4>
      </vt:variant>
    </vt:vector>
  </HeadingPairs>
  <TitlesOfParts>
    <vt:vector size="13" baseType="lpstr">
      <vt:lpstr>GCF-FOR09</vt:lpstr>
      <vt:lpstr>GCF-FOR10</vt:lpstr>
      <vt:lpstr>GCF-FOR10 mar_junio</vt:lpstr>
      <vt:lpstr>SEPTIEMBRE 2023</vt:lpstr>
      <vt:lpstr>JUNIO 2023</vt:lpstr>
      <vt:lpstr>SEPTIEMBRE 2022 </vt:lpstr>
      <vt:lpstr>'GCF-FOR09'!Área_de_impresión</vt:lpstr>
      <vt:lpstr>'GCF-FOR10'!Área_de_impresión</vt:lpstr>
      <vt:lpstr>'GCF-FOR10 mar_junio'!Área_de_impresión</vt:lpstr>
      <vt:lpstr>'JUNIO 2023'!Área_de_impresión</vt:lpstr>
      <vt:lpstr>'SEPTIEMBRE 2022 '!Área_de_impresión</vt:lpstr>
      <vt:lpstr>'JUNIO 2023'!Títulos_a_imprimir</vt:lpstr>
      <vt:lpstr>'SEPTIEMBRE 2022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Derly Liliana Vera Ospina</dc:creator>
  <cp:keywords/>
  <dc:description/>
  <cp:lastModifiedBy>Nathaly Andrea Pinzon Rodriguez</cp:lastModifiedBy>
  <cp:revision/>
  <cp:lastPrinted>2023-10-30T14:47:59Z</cp:lastPrinted>
  <dcterms:created xsi:type="dcterms:W3CDTF">2018-07-09T21:17:34Z</dcterms:created>
  <dcterms:modified xsi:type="dcterms:W3CDTF">2023-10-30T14:58:22Z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0x0101008F7B6F2BF3FF6D45A36971505AA05507</vt:lpwstr>
  </property>
  <property fmtid="{D5CDD505-2E9C-101B-9397-08002B2CF9AE}" pid="3" name="Order">
    <vt:r8>119600</vt:r8>
  </property>
</Properties>
</file>