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crapsb-my.sharepoint.com/personal/npinzon_cra_gov_co/Documents/NATHALY CRA/2022/CONTABILIDAD 2022/12_DICIEMBRE 2022/"/>
    </mc:Choice>
  </mc:AlternateContent>
  <xr:revisionPtr revIDLastSave="798" documentId="13_ncr:1_{55A945B8-5AE5-4543-87CC-FCB022041D29}" xr6:coauthVersionLast="47" xr6:coauthVersionMax="47" xr10:uidLastSave="{298168EA-FEC3-484C-B711-BBE8AE257A9B}"/>
  <bookViews>
    <workbookView xWindow="-120" yWindow="-120" windowWidth="24240" windowHeight="13140" tabRatio="746" firstSheet="3" activeTab="3" xr2:uid="{00000000-000D-0000-FFFF-FFFF00000000}"/>
  </bookViews>
  <sheets>
    <sheet name="GCF-FOR09" sheetId="1" state="hidden" r:id="rId1"/>
    <sheet name="GCF-FOR10" sheetId="3" state="hidden" r:id="rId2"/>
    <sheet name="GCF-FOR11" sheetId="9" state="hidden" r:id="rId3"/>
    <sheet name="DICIEMBRE 2022" sheetId="5" r:id="rId4"/>
    <sheet name="DICIEMBRE 2021" sheetId="6" r:id="rId5"/>
    <sheet name="BG SIIF" sheetId="7" r:id="rId6"/>
  </sheets>
  <externalReferences>
    <externalReference r:id="rId7"/>
    <externalReference r:id="rId8"/>
    <externalReference r:id="rId9"/>
    <externalReference r:id="rId10"/>
  </externalReferences>
  <definedNames>
    <definedName name="_DEV94" localSheetId="4">#REF!</definedName>
    <definedName name="_DEV94" localSheetId="1">#REF!</definedName>
    <definedName name="_DEV94" localSheetId="2">#REF!</definedName>
    <definedName name="_DEV94">#REF!</definedName>
    <definedName name="_DTF94" localSheetId="4">#REF!</definedName>
    <definedName name="_DTF94" localSheetId="1">#REF!</definedName>
    <definedName name="_DTF94" localSheetId="2">#REF!</definedName>
    <definedName name="_DTF94">#REF!</definedName>
    <definedName name="_xlnm._FilterDatabase" localSheetId="4" hidden="1">'DICIEMBRE 2021'!$A$6:$I$495</definedName>
    <definedName name="_xlnm._FilterDatabase" localSheetId="3" hidden="1">'DICIEMBRE 2022'!$A$6:$J$535</definedName>
    <definedName name="_Key1" localSheetId="4" hidden="1">#REF!</definedName>
    <definedName name="_Key1" localSheetId="3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4" hidden="1">#REF!</definedName>
    <definedName name="_Key2" localSheetId="3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PRE1" localSheetId="4">#REF!</definedName>
    <definedName name="_PRE1" localSheetId="3">#REF!</definedName>
    <definedName name="_PRE1" localSheetId="1">#REF!</definedName>
    <definedName name="_PRE1" localSheetId="2">#REF!</definedName>
    <definedName name="_PRE1">#REF!</definedName>
    <definedName name="_PRE2" localSheetId="4">#REF!</definedName>
    <definedName name="_PRE2" localSheetId="1">#REF!</definedName>
    <definedName name="_PRE2" localSheetId="2">#REF!</definedName>
    <definedName name="_PRE2">#REF!</definedName>
    <definedName name="_PRE3" localSheetId="4">#REF!</definedName>
    <definedName name="_PRE3" localSheetId="1">#REF!</definedName>
    <definedName name="_PRE3" localSheetId="2">#REF!</definedName>
    <definedName name="_PRE3">#REF!</definedName>
    <definedName name="_PRE4" localSheetId="4">#REF!</definedName>
    <definedName name="_PRE4" localSheetId="1">#REF!</definedName>
    <definedName name="_PRE4" localSheetId="2">#REF!</definedName>
    <definedName name="_PRE4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hidden="1">#REF!</definedName>
    <definedName name="_TRM94" localSheetId="4">#REF!</definedName>
    <definedName name="_TRM94" localSheetId="1">#REF!</definedName>
    <definedName name="_TRM94" localSheetId="2">#REF!</definedName>
    <definedName name="_TRM94">#REF!</definedName>
    <definedName name="ACTIVO" localSheetId="4">#REF!</definedName>
    <definedName name="ACTIVO" localSheetId="1">#REF!</definedName>
    <definedName name="ACTIVO" localSheetId="2">#REF!</definedName>
    <definedName name="ACTIVO">#REF!</definedName>
    <definedName name="ACTIVOT" localSheetId="4">#REF!</definedName>
    <definedName name="ACTIVOT" localSheetId="1">#REF!</definedName>
    <definedName name="ACTIVOT" localSheetId="2">#REF!</definedName>
    <definedName name="ACTIVOT">#REF!</definedName>
    <definedName name="_xlnm.Print_Area" localSheetId="4">'DICIEMBRE 2021'!$A$1:$H$328</definedName>
    <definedName name="_xlnm.Print_Area" localSheetId="3">'DICIEMBRE 2022'!$A$1:$F$6</definedName>
    <definedName name="_xlnm.Print_Area" localSheetId="0">'GCF-FOR09'!$A$1:$L$75</definedName>
    <definedName name="_xlnm.Print_Area" localSheetId="1">'GCF-FOR10'!$A$1:$I$64</definedName>
    <definedName name="_xlnm.Print_Area" localSheetId="2">'GCF-FOR11'!$A$1:$G$35</definedName>
    <definedName name="_xlnm.Database" localSheetId="4">#REF!</definedName>
    <definedName name="_xlnm.Database" localSheetId="1">#REF!</definedName>
    <definedName name="_xlnm.Database" localSheetId="2">#REF!</definedName>
    <definedName name="_xlnm.Database">#REF!</definedName>
    <definedName name="cheques" localSheetId="4">[1]Listas!$A$17:$A$19</definedName>
    <definedName name="cheques" localSheetId="3">[1]Listas!$A$17:$A$19</definedName>
    <definedName name="cheques" localSheetId="1">[1]Listas!$A$17:$A$19</definedName>
    <definedName name="cheques" localSheetId="2">[2]Listas!$A$17:$A$19</definedName>
    <definedName name="cheques">[1]Listas!$A$17:$A$19</definedName>
    <definedName name="DEV" localSheetId="4">#REF!</definedName>
    <definedName name="DEV" localSheetId="1">#REF!</definedName>
    <definedName name="DEV" localSheetId="2">#REF!</definedName>
    <definedName name="DEV">#REF!</definedName>
    <definedName name="Div_otros" localSheetId="4">[3]Consolidado!#REF!</definedName>
    <definedName name="Div_otros" localSheetId="1">[3]Consolidado!#REF!</definedName>
    <definedName name="Div_otros" localSheetId="2">[3]Consolidado!#REF!</definedName>
    <definedName name="Div_otros">[3]Consolidado!#REF!</definedName>
    <definedName name="ESCENARIO" localSheetId="4">#REF!</definedName>
    <definedName name="ESCENARIO" localSheetId="1">#REF!</definedName>
    <definedName name="ESCENARIO" localSheetId="2">#REF!</definedName>
    <definedName name="ESCENARIO">#REF!</definedName>
    <definedName name="FONDOS" localSheetId="4">#REF!</definedName>
    <definedName name="FONDOS" localSheetId="1">#REF!</definedName>
    <definedName name="FONDOS" localSheetId="2">#REF!</definedName>
    <definedName name="FONDOS">#REF!</definedName>
    <definedName name="fuentes" localSheetId="4">[3]Consolidado!#REF!</definedName>
    <definedName name="fuentes" localSheetId="1">[3]Consolidado!#REF!</definedName>
    <definedName name="fuentes" localSheetId="2">[3]Consolidado!#REF!</definedName>
    <definedName name="fuentes">[3]Consolidado!#REF!</definedName>
    <definedName name="GASTOS" localSheetId="4">#REF!</definedName>
    <definedName name="GASTOS" localSheetId="1">#REF!</definedName>
    <definedName name="GASTOS" localSheetId="2">#REF!</definedName>
    <definedName name="GASTOS">#REF!</definedName>
    <definedName name="GG" localSheetId="4">#REF!</definedName>
    <definedName name="GG" localSheetId="1">#REF!</definedName>
    <definedName name="GG" localSheetId="2">#REF!</definedName>
    <definedName name="GG">#REF!</definedName>
    <definedName name="INDICADORES" localSheetId="4">#REF!</definedName>
    <definedName name="INDICADORES" localSheetId="1">#REF!</definedName>
    <definedName name="INDICADORES" localSheetId="2">#REF!</definedName>
    <definedName name="INDICADORES">#REF!</definedName>
    <definedName name="indicadores1" localSheetId="4">#REF!</definedName>
    <definedName name="indicadores1" localSheetId="1">#REF!</definedName>
    <definedName name="indicadores1" localSheetId="2">#REF!</definedName>
    <definedName name="indicadores1">#REF!</definedName>
    <definedName name="INFIN" localSheetId="4">#REF!</definedName>
    <definedName name="INFIN" localSheetId="1">#REF!</definedName>
    <definedName name="INFIN" localSheetId="2">#REF!</definedName>
    <definedName name="INFIN">#REF!</definedName>
    <definedName name="INFIN94" localSheetId="4">#REF!</definedName>
    <definedName name="INFIN94" localSheetId="1">#REF!</definedName>
    <definedName name="INFIN94" localSheetId="2">#REF!</definedName>
    <definedName name="INFIN94">#REF!</definedName>
    <definedName name="INFLA" localSheetId="4">#REF!</definedName>
    <definedName name="INFLA" localSheetId="1">#REF!</definedName>
    <definedName name="INFLA" localSheetId="2">#REF!</definedName>
    <definedName name="INFLA">#REF!</definedName>
    <definedName name="inv" localSheetId="4">[3]Consolidado!#REF!</definedName>
    <definedName name="inv" localSheetId="1">[3]Consolidado!#REF!</definedName>
    <definedName name="inv" localSheetId="2">[3]Consolidado!#REF!</definedName>
    <definedName name="inv">[3]Consolidado!#REF!</definedName>
    <definedName name="Inven213" localSheetId="4">#REF!</definedName>
    <definedName name="Inven213" localSheetId="1">#REF!</definedName>
    <definedName name="Inven213" localSheetId="2">#REF!</definedName>
    <definedName name="Inven213">#REF!</definedName>
    <definedName name="IVA" localSheetId="4">[3]Consolidado!#REF!</definedName>
    <definedName name="IVA" localSheetId="1">[3]Consolidado!#REF!</definedName>
    <definedName name="IVA" localSheetId="2">[3]Consolidado!#REF!</definedName>
    <definedName name="IVA">[3]Consolidado!#REF!</definedName>
    <definedName name="mkbkb" localSheetId="4">#REF!</definedName>
    <definedName name="mkbkb" localSheetId="1">#REF!</definedName>
    <definedName name="mkbkb" localSheetId="2">#REF!</definedName>
    <definedName name="mkbkb">#REF!</definedName>
    <definedName name="Monedas" localSheetId="4">[1]Listas!$A$5:$A$13</definedName>
    <definedName name="Monedas" localSheetId="3">[1]Listas!$A$5:$A$13</definedName>
    <definedName name="Monedas" localSheetId="1">[1]Listas!$A$5:$A$13</definedName>
    <definedName name="Monedas" localSheetId="2">[2]Listas!$A$5:$A$13</definedName>
    <definedName name="Monedas">[1]Listas!$A$5:$A$13</definedName>
    <definedName name="neyla" localSheetId="4">#REF!</definedName>
    <definedName name="neyla" localSheetId="1">#REF!</definedName>
    <definedName name="neyla" localSheetId="2">#REF!</definedName>
    <definedName name="neyla">#REF!</definedName>
    <definedName name="ññ" localSheetId="4">#REF!</definedName>
    <definedName name="ññ" localSheetId="1">#REF!</definedName>
    <definedName name="ññ" localSheetId="2">#REF!</definedName>
    <definedName name="ññ">#REF!</definedName>
    <definedName name="PASIVO" localSheetId="4">#REF!</definedName>
    <definedName name="PASIVO" localSheetId="1">#REF!</definedName>
    <definedName name="PASIVO" localSheetId="2">#REF!</definedName>
    <definedName name="PASIVO">#REF!</definedName>
    <definedName name="PASIVOT" localSheetId="4">#REF!</definedName>
    <definedName name="PASIVOT" localSheetId="1">#REF!</definedName>
    <definedName name="PASIVOT" localSheetId="2">#REF!</definedName>
    <definedName name="PASIVOT">#REF!</definedName>
    <definedName name="PATRIMONIO" localSheetId="4">#REF!</definedName>
    <definedName name="PATRIMONIO" localSheetId="1">#REF!</definedName>
    <definedName name="PATRIMONIO" localSheetId="2">#REF!</definedName>
    <definedName name="PATRIMONIO">#REF!</definedName>
    <definedName name="PATRIMONIOT" localSheetId="4">#REF!</definedName>
    <definedName name="PATRIMONIOT" localSheetId="1">#REF!</definedName>
    <definedName name="PATRIMONIOT" localSheetId="2">#REF!</definedName>
    <definedName name="PATRIMONIOT">#REF!</definedName>
    <definedName name="PMAG1" localSheetId="4">#REF!</definedName>
    <definedName name="PMAG1" localSheetId="1">#REF!</definedName>
    <definedName name="PMAG1" localSheetId="2">#REF!</definedName>
    <definedName name="PMAG1">#REF!</definedName>
    <definedName name="PMAG2" localSheetId="4">#REF!</definedName>
    <definedName name="PMAG2" localSheetId="1">#REF!</definedName>
    <definedName name="PMAG2" localSheetId="2">#REF!</definedName>
    <definedName name="PMAG2">#REF!</definedName>
    <definedName name="PMAG3" localSheetId="4">#REF!</definedName>
    <definedName name="PMAG3" localSheetId="1">#REF!</definedName>
    <definedName name="PMAG3" localSheetId="2">#REF!</definedName>
    <definedName name="PMAG3">#REF!</definedName>
    <definedName name="PMAG4" localSheetId="4">#REF!</definedName>
    <definedName name="PMAG4" localSheetId="1">#REF!</definedName>
    <definedName name="PMAG4" localSheetId="2">#REF!</definedName>
    <definedName name="PMAG4">#REF!</definedName>
    <definedName name="PMAG5" localSheetId="4">#REF!</definedName>
    <definedName name="PMAG5" localSheetId="1">#REF!</definedName>
    <definedName name="PMAG5" localSheetId="2">#REF!</definedName>
    <definedName name="PMAG5">#REF!</definedName>
    <definedName name="PRECIONAL" localSheetId="4">#REF!</definedName>
    <definedName name="PRECIONAL" localSheetId="1">#REF!</definedName>
    <definedName name="PRECIONAL" localSheetId="2">#REF!</definedName>
    <definedName name="PRECIONAL">#REF!</definedName>
    <definedName name="SENSI" localSheetId="4">[3]Consolidado!#REF!</definedName>
    <definedName name="SENSI" localSheetId="1">[3]Consolidado!#REF!</definedName>
    <definedName name="SENSI" localSheetId="2">[3]Consolidado!#REF!</definedName>
    <definedName name="SENSI">[3]Consolidado!#REF!</definedName>
    <definedName name="SUPUESTOS" localSheetId="4">#REF!</definedName>
    <definedName name="SUPUESTOS" localSheetId="1">#REF!</definedName>
    <definedName name="SUPUESTOS" localSheetId="2">#REF!</definedName>
    <definedName name="SUPUESTOS">#REF!</definedName>
    <definedName name="TASA1" localSheetId="4">#REF!</definedName>
    <definedName name="TASA1" localSheetId="1">#REF!</definedName>
    <definedName name="TASA1" localSheetId="2">#REF!</definedName>
    <definedName name="TASA1">#REF!</definedName>
    <definedName name="TASA2" localSheetId="4">#REF!</definedName>
    <definedName name="TASA2" localSheetId="1">#REF!</definedName>
    <definedName name="TASA2" localSheetId="2">#REF!</definedName>
    <definedName name="TASA2">#REF!</definedName>
    <definedName name="TASA3" localSheetId="4">#REF!</definedName>
    <definedName name="TASA3" localSheetId="1">#REF!</definedName>
    <definedName name="TASA3" localSheetId="2">#REF!</definedName>
    <definedName name="TASA3">#REF!</definedName>
    <definedName name="tasa4" localSheetId="4">[3]Consolidado!#REF!</definedName>
    <definedName name="tasa4" localSheetId="1">[3]Consolidado!#REF!</definedName>
    <definedName name="tasa4" localSheetId="2">[3]Consolidado!#REF!</definedName>
    <definedName name="tasa4">[3]Consolidado!#REF!</definedName>
    <definedName name="TASA5" localSheetId="4">[3]Consolidado!#REF!</definedName>
    <definedName name="TASA5" localSheetId="1">[3]Consolidado!#REF!</definedName>
    <definedName name="TASA5" localSheetId="2">[3]Consolidado!#REF!</definedName>
    <definedName name="TASA5">[3]Consolidado!#REF!</definedName>
    <definedName name="_xlnm.Print_Titles" localSheetId="5">'BG SIIF'!$1:$11</definedName>
    <definedName name="_xlnm.Print_Titles" localSheetId="4">'DICIEMBRE 2021'!$1:$6</definedName>
    <definedName name="_xlnm.Print_Titles" localSheetId="3">'DICIEMBRE 2022'!$1:$6</definedName>
    <definedName name="TRM" localSheetId="4">#REF!</definedName>
    <definedName name="TRM" localSheetId="3">#REF!</definedName>
    <definedName name="TRM" localSheetId="1">#REF!</definedName>
    <definedName name="TRM" localSheetId="2">#REF!</definedName>
    <definedName name="TRM">#REF!</definedName>
    <definedName name="TRMP" localSheetId="4">#REF!</definedName>
    <definedName name="TRMP" localSheetId="3">#REF!</definedName>
    <definedName name="TRMP" localSheetId="1">#REF!</definedName>
    <definedName name="TRMP" localSheetId="2">#REF!</definedName>
    <definedName name="TRMP">#REF!</definedName>
    <definedName name="U">[4]BALANCE!$B$70</definedName>
    <definedName name="validacion" localSheetId="4">[1]Listas!$E$5:$E$6</definedName>
    <definedName name="validacion" localSheetId="3">[1]Listas!$E$5:$E$6</definedName>
    <definedName name="validacion" localSheetId="1">[1]Listas!$E$5:$E$6</definedName>
    <definedName name="validacion" localSheetId="2">[2]Listas!$E$5:$E$6</definedName>
    <definedName name="validacion">[1]Listas!$E$5:$E$6</definedName>
    <definedName name="VALOR" localSheetId="4">#REF!</definedName>
    <definedName name="VALOR" localSheetId="1">#REF!</definedName>
    <definedName name="VALOR" localSheetId="2">#REF!</definedName>
    <definedName name="VALOR">#REF!</definedName>
    <definedName name="VENTASN" localSheetId="4">#REF!</definedName>
    <definedName name="VENTASN" localSheetId="1">#REF!</definedName>
    <definedName name="VENTASN" localSheetId="2">#REF!</definedName>
    <definedName name="VENTASN">#REF!</definedName>
    <definedName name="VTANALV" localSheetId="4">#REF!</definedName>
    <definedName name="VTANALV" localSheetId="1">#REF!</definedName>
    <definedName name="VTANALV" localSheetId="2">#REF!</definedName>
    <definedName name="VTANALV">#REF!</definedName>
    <definedName name="VTNALPES" localSheetId="4">#REF!</definedName>
    <definedName name="VTNALPES" localSheetId="1">#REF!</definedName>
    <definedName name="VTNALPES" localSheetId="2">#REF!</definedName>
    <definedName name="VTNAL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9" l="1"/>
  <c r="F15" i="9"/>
  <c r="D60" i="1" l="1"/>
  <c r="D59" i="1"/>
  <c r="D57" i="1"/>
  <c r="D56" i="1"/>
  <c r="D54" i="1"/>
  <c r="D46" i="1"/>
  <c r="D45" i="1"/>
  <c r="D44" i="1"/>
  <c r="D43" i="1"/>
  <c r="D42" i="1"/>
  <c r="D41" i="1"/>
  <c r="D40" i="1"/>
  <c r="D39" i="1"/>
  <c r="D38" i="1"/>
  <c r="D36" i="1"/>
  <c r="D35" i="1"/>
  <c r="D34" i="1"/>
  <c r="D30" i="1"/>
  <c r="D29" i="1"/>
  <c r="D28" i="1"/>
  <c r="D27" i="1"/>
  <c r="D26" i="1"/>
  <c r="D24" i="1"/>
  <c r="D22" i="1"/>
  <c r="D21" i="1"/>
  <c r="D20" i="1"/>
  <c r="D17" i="1"/>
  <c r="D18" i="1"/>
  <c r="E44" i="3" l="1"/>
  <c r="E43" i="3"/>
  <c r="E42" i="3"/>
  <c r="E39" i="3"/>
  <c r="E38" i="3"/>
  <c r="E37" i="3"/>
  <c r="E36" i="3"/>
  <c r="E33" i="3"/>
  <c r="E32" i="3"/>
  <c r="E31" i="3"/>
  <c r="E30" i="3"/>
  <c r="E29" i="3"/>
  <c r="E28" i="3"/>
  <c r="E27" i="3"/>
  <c r="E22" i="3"/>
  <c r="E21" i="3"/>
  <c r="E20" i="3"/>
  <c r="E17" i="3"/>
  <c r="E16" i="3"/>
  <c r="H36" i="3"/>
  <c r="H23" i="3"/>
  <c r="H44" i="3"/>
  <c r="H43" i="3"/>
  <c r="H42" i="3"/>
  <c r="H39" i="3"/>
  <c r="H38" i="3"/>
  <c r="H37" i="3"/>
  <c r="H33" i="3"/>
  <c r="H32" i="3"/>
  <c r="H31" i="3"/>
  <c r="H30" i="3"/>
  <c r="H29" i="3"/>
  <c r="H28" i="3"/>
  <c r="H27" i="3"/>
  <c r="H22" i="3"/>
  <c r="H21" i="3"/>
  <c r="H20" i="3"/>
  <c r="H17" i="3"/>
  <c r="H16" i="3"/>
  <c r="L55" i="1"/>
  <c r="L54" i="1"/>
  <c r="L57" i="1"/>
  <c r="L59" i="1"/>
  <c r="L60" i="1"/>
  <c r="H19" i="3" l="1"/>
  <c r="F60" i="1"/>
  <c r="F59" i="1"/>
  <c r="F57" i="1"/>
  <c r="F56" i="1"/>
  <c r="F54" i="1"/>
  <c r="J60" i="1" l="1"/>
  <c r="J59" i="1"/>
  <c r="J57" i="1"/>
  <c r="J55" i="1"/>
  <c r="J54" i="1"/>
  <c r="J21" i="1" l="1"/>
  <c r="J18" i="1"/>
  <c r="F46" i="1"/>
  <c r="F45" i="1"/>
  <c r="F44" i="1"/>
  <c r="F43" i="1"/>
  <c r="F42" i="1"/>
  <c r="F41" i="1"/>
  <c r="F39" i="1"/>
  <c r="F38" i="1"/>
  <c r="F36" i="1"/>
  <c r="F35" i="1"/>
  <c r="L23" i="1"/>
  <c r="L21" i="1"/>
  <c r="L20" i="1"/>
  <c r="L19" i="1"/>
  <c r="L18" i="1"/>
  <c r="L17" i="1"/>
  <c r="L31" i="1"/>
  <c r="L32" i="1"/>
  <c r="L34" i="1"/>
  <c r="L42" i="1"/>
  <c r="E12" i="9" s="1"/>
  <c r="L41" i="1"/>
  <c r="C12" i="9" s="1"/>
  <c r="C19" i="9" s="1"/>
  <c r="J42" i="1"/>
  <c r="E17" i="9" s="1"/>
  <c r="J41" i="1"/>
  <c r="J34" i="1"/>
  <c r="J32" i="1"/>
  <c r="J31" i="1"/>
  <c r="J25" i="1"/>
  <c r="J23" i="1"/>
  <c r="J20" i="1"/>
  <c r="J19" i="1"/>
  <c r="J17" i="1"/>
  <c r="F34" i="1"/>
  <c r="F30" i="1"/>
  <c r="F29" i="1"/>
  <c r="F28" i="1"/>
  <c r="F27" i="1"/>
  <c r="F26" i="1"/>
  <c r="F22" i="1"/>
  <c r="F21" i="1"/>
  <c r="F20" i="1"/>
  <c r="F18" i="1"/>
  <c r="F17" i="1"/>
  <c r="E19" i="9" l="1"/>
  <c r="F17" i="9"/>
  <c r="J44" i="1"/>
  <c r="L33" i="1"/>
  <c r="L24" i="1"/>
  <c r="F23" i="1"/>
  <c r="J33" i="1"/>
  <c r="J24" i="1"/>
  <c r="L30" i="1" l="1"/>
  <c r="L29" i="1" s="1"/>
  <c r="J30" i="1"/>
  <c r="J29" i="1" s="1"/>
  <c r="F16" i="1" l="1"/>
  <c r="F19" i="1"/>
  <c r="F25" i="1"/>
  <c r="D23" i="1"/>
  <c r="F53" i="1"/>
  <c r="D53" i="1"/>
  <c r="F33" i="1"/>
  <c r="D55" i="1" l="1"/>
  <c r="F15" i="1"/>
  <c r="D16" i="1"/>
  <c r="D25" i="1"/>
  <c r="D19" i="1"/>
  <c r="D37" i="1"/>
  <c r="D58" i="1"/>
  <c r="D33" i="1"/>
  <c r="D52" i="1" l="1"/>
  <c r="H41" i="3"/>
  <c r="H35" i="3"/>
  <c r="H26" i="3"/>
  <c r="H15" i="3"/>
  <c r="E41" i="3"/>
  <c r="E35" i="3"/>
  <c r="E19" i="3"/>
  <c r="E26" i="3"/>
  <c r="E15" i="3"/>
  <c r="H25" i="3" l="1"/>
  <c r="H13" i="3"/>
  <c r="E25" i="3"/>
  <c r="E13" i="3"/>
  <c r="F55" i="1"/>
  <c r="L58" i="1"/>
  <c r="L56" i="1"/>
  <c r="L53" i="1"/>
  <c r="J22" i="1"/>
  <c r="L22" i="1"/>
  <c r="L16" i="1"/>
  <c r="F58" i="1"/>
  <c r="F37" i="1"/>
  <c r="L52" i="1" l="1"/>
  <c r="F52" i="1"/>
  <c r="H46" i="3"/>
  <c r="E46" i="3"/>
  <c r="J43" i="1" s="1"/>
  <c r="D18" i="9" s="1"/>
  <c r="L15" i="1"/>
  <c r="F32" i="1"/>
  <c r="D32" i="1"/>
  <c r="J56" i="1"/>
  <c r="J53" i="1"/>
  <c r="J16" i="1"/>
  <c r="J15" i="1" s="1"/>
  <c r="L11" i="1"/>
  <c r="J11" i="1"/>
  <c r="D19" i="9" l="1"/>
  <c r="F19" i="9" s="1"/>
  <c r="F18" i="9"/>
  <c r="L43" i="1"/>
  <c r="J40" i="1"/>
  <c r="L36" i="1"/>
  <c r="D15" i="1"/>
  <c r="F49" i="1"/>
  <c r="J58" i="1"/>
  <c r="J52" i="1" s="1"/>
  <c r="J36" i="1"/>
  <c r="L40" i="1" l="1"/>
  <c r="L46" i="1" s="1"/>
  <c r="L49" i="1" s="1"/>
  <c r="O49" i="1" s="1"/>
  <c r="D12" i="9"/>
  <c r="F12" i="9" s="1"/>
  <c r="D49" i="1"/>
  <c r="J46" i="1"/>
  <c r="J49" i="1" s="1"/>
  <c r="J39" i="1"/>
  <c r="L39" i="1" l="1"/>
  <c r="N49" i="1"/>
  <c r="K49" i="1"/>
</calcChain>
</file>

<file path=xl/sharedStrings.xml><?xml version="1.0" encoding="utf-8"?>
<sst xmlns="http://schemas.openxmlformats.org/spreadsheetml/2006/main" count="2703" uniqueCount="1066">
  <si>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</si>
  <si>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</si>
  <si>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</si>
  <si>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</si>
  <si>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</si>
  <si>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</si>
  <si>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</si>
  <si>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</si>
  <si>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</si>
  <si>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*Cifras en pesos colombianos con dos decimales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</si>
  <si>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</si>
  <si>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</si>
  <si>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</si>
  <si>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</si>
  <si>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</si>
  <si>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</si>
  <si>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</si>
  <si>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</si>
  <si>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</si>
  <si>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</si>
  <si>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</si>
  <si>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</si>
  <si>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</si>
  <si>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</si>
  <si>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</si>
  <si>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</si>
  <si>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</si>
  <si>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</si>
  <si>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</si>
  <si>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</si>
  <si>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</si>
  <si>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</si>
  <si>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</si>
  <si>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</si>
  <si>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</si>
  <si>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</si>
  <si>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</si>
  <si>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</si>
  <si>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</si>
  <si>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</si>
  <si>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</si>
  <si>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</si>
  <si>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</si>
  <si>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</si>
  <si>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</si>
  <si>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</si>
  <si>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</si>
  <si>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1.5.14</t>
  </si>
  <si>
    <t>MATERIALES Y SUMINISTROS</t>
  </si>
  <si>
    <t>2.9</t>
  </si>
  <si>
    <t>OTROS PASIVOS</t>
  </si>
  <si>
    <t>1.9</t>
  </si>
  <si>
    <t>OTROS ACTIVOS</t>
  </si>
  <si>
    <t>2.9.10</t>
  </si>
  <si>
    <t>INGRESOS RECIBIDOS POR ANTICIPADO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</si>
  <si>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</si>
  <si>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</si>
  <si>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</si>
  <si>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</si>
  <si>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</si>
  <si>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</si>
  <si>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</si>
  <si>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</si>
  <si>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</si>
  <si>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PASIVO NO CORRIENTE</t>
  </si>
  <si>
    <t>1.9.75</t>
  </si>
  <si>
    <t>AMORTIZACIÓN ACUMULADA DE ACTIVOS INTANGIBLES (CR)</t>
  </si>
  <si>
    <t>ACTIVOS NO CORRIENTES</t>
  </si>
  <si>
    <t>13.11</t>
  </si>
  <si>
    <t>PROVISIONES</t>
  </si>
  <si>
    <t>2.7.01</t>
  </si>
  <si>
    <t>LITIGIOS Y DEMANDAS</t>
  </si>
  <si>
    <t>TOTAL PASIVO</t>
  </si>
  <si>
    <t>1.6</t>
  </si>
  <si>
    <t>PROPIEDADES, PLANTA Y EQUIPO</t>
  </si>
  <si>
    <t>1.6.15</t>
  </si>
  <si>
    <t>CONSTRUCCIONES EN CURSO</t>
  </si>
  <si>
    <t>1.6.35</t>
  </si>
  <si>
    <t>BIENES MUEBLES EN BODEGA</t>
  </si>
  <si>
    <t>PATRIMONIO</t>
  </si>
  <si>
    <t>1.6.37</t>
  </si>
  <si>
    <t>PROPIEDADES, PLANTA Y EQUIPO NO EXPLOTADOS</t>
  </si>
  <si>
    <t>3.1</t>
  </si>
  <si>
    <t>PATRIMONIO DE LAS ENTIDADES DE GOBIERNO</t>
  </si>
  <si>
    <t>1.6.40</t>
  </si>
  <si>
    <t>EDIFICACIONES</t>
  </si>
  <si>
    <t>3.1.05</t>
  </si>
  <si>
    <t>CAPITAL FISCAL</t>
  </si>
  <si>
    <t>1.6.65</t>
  </si>
  <si>
    <t>MUEBLES, ENSERES Y EQUIPO DE OFICINA</t>
  </si>
  <si>
    <t>3.1.09</t>
  </si>
  <si>
    <t>RESULTADO DE EJERCICIOS ANTERIORES</t>
  </si>
  <si>
    <t>1.6.70</t>
  </si>
  <si>
    <t>EQUIPOS DE COMUNICACIÓN Y COMPUTACIÓN</t>
  </si>
  <si>
    <t>RESULTADO DEL EJERCICIO</t>
  </si>
  <si>
    <t>1.6.75</t>
  </si>
  <si>
    <t>EQUIPOS DE TRANSPORTE, TRACCIÓN Y ELEVACIÓN</t>
  </si>
  <si>
    <t>3.1.10</t>
  </si>
  <si>
    <t>IMPACTOS POR LA TRANSICIÓN AL NUEVO MARCO DE REGULACIÓN</t>
  </si>
  <si>
    <t>1.6.85</t>
  </si>
  <si>
    <t>DEPRECIACIÓN ACUMULADA DE PROPIEDADES, PLANTA Y EQUIPO (CR)</t>
  </si>
  <si>
    <t>1.6.95</t>
  </si>
  <si>
    <t>DETERIORO ACUMULADO DE PROPIEDADES, PLANTA Y EQUIPO (CR)</t>
  </si>
  <si>
    <t>TOTAL PATRIMONIO</t>
  </si>
  <si>
    <t>TOTAL ACTIVO</t>
  </si>
  <si>
    <t>TOTAL PASIVO Y PATRIMONIO</t>
  </si>
  <si>
    <t>8</t>
  </si>
  <si>
    <t>CUENTAS DE ORDEN DEUDORAS</t>
  </si>
  <si>
    <t>9</t>
  </si>
  <si>
    <t>CUENTAS DE ORDEN ACREEDORAS</t>
  </si>
  <si>
    <t>8.1</t>
  </si>
  <si>
    <t>ACTIVOS CONTINGENTES</t>
  </si>
  <si>
    <t>9.1</t>
  </si>
  <si>
    <t>PASIVOS CONTINGENTES</t>
  </si>
  <si>
    <t>8.1.90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</si>
  <si>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</si>
  <si>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</si>
  <si>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</si>
  <si>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</si>
  <si>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</si>
  <si>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</si>
  <si>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</si>
  <si>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8.3.15</t>
  </si>
  <si>
    <t>BIENES Y DERECHOS RETIRADOS</t>
  </si>
  <si>
    <t>9.3</t>
  </si>
  <si>
    <t>ACREEDORAS DE CONTROL</t>
  </si>
  <si>
    <t>8.3.90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</si>
  <si>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</si>
  <si>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</si>
  <si>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</si>
  <si>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</si>
  <si>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</si>
  <si>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</si>
  <si>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</si>
  <si>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8.9.05</t>
  </si>
  <si>
    <t>ACTIVOS CONTINGENTES POR EL CONTRARIO (CR)</t>
  </si>
  <si>
    <t>9.9.05</t>
  </si>
  <si>
    <t>PASIVOS CONTINGENTES POR CONTRA (DB)</t>
  </si>
  <si>
    <t>8.9.15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</si>
  <si>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</si>
  <si>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</si>
  <si>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</si>
  <si>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</si>
  <si>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</si>
  <si>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</si>
  <si>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</si>
  <si>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</si>
  <si>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</si>
  <si>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Revisó: María Andrea Agudelo Torres. Subdirectora Administrativa y Financiera - CRA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</si>
  <si>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</si>
  <si>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</si>
  <si>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</si>
  <si>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</si>
  <si>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</si>
  <si>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</si>
  <si>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</si>
  <si>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</si>
  <si>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</si>
  <si>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</si>
  <si>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</si>
  <si>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</si>
  <si>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</si>
  <si>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</si>
  <si>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</si>
  <si>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</si>
  <si>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</si>
  <si>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</si>
  <si>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</si>
  <si>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</si>
  <si>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</si>
  <si>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4.8.30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</si>
  <si>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</si>
  <si>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</si>
  <si>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</si>
  <si>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</si>
  <si>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</si>
  <si>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</si>
  <si>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</si>
  <si>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</si>
  <si>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</si>
  <si>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</si>
  <si>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</si>
  <si>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</si>
  <si>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</si>
  <si>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</si>
  <si>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</si>
  <si>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</si>
  <si>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</si>
  <si>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</si>
  <si>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</si>
  <si>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</si>
  <si>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</si>
  <si>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>DETERIORO DE CUENTAS POR COBRAR</t>
  </si>
  <si>
    <t>5.3.60</t>
  </si>
  <si>
    <t>DEPRECIACIÓN DE PROPIEDADES, PLANTA Y EQUIPO</t>
  </si>
  <si>
    <t>5.3.66</t>
  </si>
  <si>
    <t>AMORTIZACIÓN DE ACTIVOS INTANGIBLES</t>
  </si>
  <si>
    <t>5.3.68</t>
  </si>
  <si>
    <t>PROVISIÓN LITIGIOS Y DEMANDAS</t>
  </si>
  <si>
    <t>5.8</t>
  </si>
  <si>
    <t>5.8.04</t>
  </si>
  <si>
    <t>OTROS GASTOS</t>
  </si>
  <si>
    <t>5.8.90</t>
  </si>
  <si>
    <t>GASTOS DIVERSOS</t>
  </si>
  <si>
    <t>5.8.93</t>
  </si>
  <si>
    <t>DEVOLUCION Y DESCUENTOS INGRESOS FISCALES</t>
  </si>
  <si>
    <t>UTILIDAD O PERDIDA DEL EJERCICIO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</si>
  <si>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</si>
  <si>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</si>
  <si>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</si>
  <si>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</si>
  <si>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</si>
  <si>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</si>
  <si>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</si>
  <si>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</si>
  <si>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</si>
  <si>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</si>
  <si>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</si>
  <si>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</si>
  <si>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</si>
  <si>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</si>
  <si>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1</t>
  </si>
  <si>
    <t>ACTIVOS</t>
  </si>
  <si>
    <t>1.1.05.02</t>
  </si>
  <si>
    <t>Caja menor</t>
  </si>
  <si>
    <t>1.1.05.02.002</t>
  </si>
  <si>
    <t>Cuenta corriente</t>
  </si>
  <si>
    <t>1.1.10.05</t>
  </si>
  <si>
    <t>1.1.10.05.001</t>
  </si>
  <si>
    <t>CUENTAS POR COBRAR</t>
  </si>
  <si>
    <t>1.3.11.27</t>
  </si>
  <si>
    <t>Contribuciones</t>
  </si>
  <si>
    <t>1.3.11.27.001</t>
  </si>
  <si>
    <t>1.3.84.13</t>
  </si>
  <si>
    <t>Devolución iva para entidades de educación superior</t>
  </si>
  <si>
    <t>1.3.84.13.001</t>
  </si>
  <si>
    <t>1.3.84.26</t>
  </si>
  <si>
    <t>Pago por cuenta de terceros</t>
  </si>
  <si>
    <t>1.3.84.26.001</t>
  </si>
  <si>
    <t>1.3.84.90</t>
  </si>
  <si>
    <t>Otras cuentas por cobrar</t>
  </si>
  <si>
    <t>1.3.84.90.001</t>
  </si>
  <si>
    <t>1.3.86.14</t>
  </si>
  <si>
    <t>Contribuciones, tasas e ingresos no tributarios</t>
  </si>
  <si>
    <t>1.3.86.14.001</t>
  </si>
  <si>
    <t>1.5</t>
  </si>
  <si>
    <t>1.5.14.17</t>
  </si>
  <si>
    <t>Elementos y accesorios de aseo</t>
  </si>
  <si>
    <t>1.5.14.17.001</t>
  </si>
  <si>
    <t>1.5.14.23</t>
  </si>
  <si>
    <t>Combustibles y lubricantes</t>
  </si>
  <si>
    <t>1.5.14.23.001</t>
  </si>
  <si>
    <t>1.5.14.90</t>
  </si>
  <si>
    <t>Otros materiales y suministros</t>
  </si>
  <si>
    <t>1.5.14.90.001</t>
  </si>
  <si>
    <t>1.6.15.01</t>
  </si>
  <si>
    <t>Edificaciones</t>
  </si>
  <si>
    <t>1.6.15.01.001</t>
  </si>
  <si>
    <t>1.6.35.03</t>
  </si>
  <si>
    <t>Muebles, enseres y equipo de oficina</t>
  </si>
  <si>
    <t>1.6.35.03.001</t>
  </si>
  <si>
    <t>Muebles y enseres</t>
  </si>
  <si>
    <t>1.6.35.03.002</t>
  </si>
  <si>
    <t>Equipo y máquina de oficina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</si>
  <si>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</si>
  <si>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</si>
  <si>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</si>
  <si>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</si>
  <si>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</si>
  <si>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</si>
  <si>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1.6.35.90</t>
  </si>
  <si>
    <t>Otros bienes muebles en bodega</t>
  </si>
  <si>
    <t>1.6.35.90.001</t>
  </si>
  <si>
    <t>1.6.37.09</t>
  </si>
  <si>
    <t>1.6.37.09.001</t>
  </si>
  <si>
    <t>1.6.37.10</t>
  </si>
  <si>
    <t>1.6.37.10.001</t>
  </si>
  <si>
    <t>1.6.37.10.002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</si>
  <si>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</si>
  <si>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</si>
  <si>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</si>
  <si>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</si>
  <si>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</si>
  <si>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</si>
  <si>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</si>
  <si>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</si>
  <si>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</si>
  <si>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1.6.65.01</t>
  </si>
  <si>
    <t>1.6.65.01.001</t>
  </si>
  <si>
    <t>1.6.65.02</t>
  </si>
  <si>
    <t>1.6.65.02.001</t>
  </si>
  <si>
    <t>1.6.70.01</t>
  </si>
  <si>
    <t>1.6.70.01.001</t>
  </si>
  <si>
    <t>1.6.70.02</t>
  </si>
  <si>
    <t>1.6.70.02.001</t>
  </si>
  <si>
    <t>1.6.75.02</t>
  </si>
  <si>
    <t>Terrestre</t>
  </si>
  <si>
    <t>1.6.75.02.001</t>
  </si>
  <si>
    <t>1.6.85.01</t>
  </si>
  <si>
    <t>1.6.85.01.001</t>
  </si>
  <si>
    <t>Edificios y casas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</si>
  <si>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</si>
  <si>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</si>
  <si>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</si>
  <si>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</si>
  <si>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</si>
  <si>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</si>
  <si>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</si>
  <si>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</si>
  <si>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</si>
  <si>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</si>
  <si>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</si>
  <si>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</si>
  <si>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1.6.85.15</t>
  </si>
  <si>
    <t>Propiedades, planta y equipo no explotados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</si>
  <si>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</si>
  <si>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</si>
  <si>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</si>
  <si>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</si>
  <si>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</si>
  <si>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</si>
  <si>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1.6.95.05</t>
  </si>
  <si>
    <t>1.6.95.05.002</t>
  </si>
  <si>
    <t>1.6.95.05.015</t>
  </si>
  <si>
    <t>1.6.95.05.016</t>
  </si>
  <si>
    <t>1.9.05.01</t>
  </si>
  <si>
    <t>Seguros</t>
  </si>
  <si>
    <t>1.9.05.01.001</t>
  </si>
  <si>
    <t>1.9.05.05</t>
  </si>
  <si>
    <t>Impresos, publicaciones, suscripciones y afiliaciones</t>
  </si>
  <si>
    <t>1.9.05.05.001</t>
  </si>
  <si>
    <t>1.9.05.14</t>
  </si>
  <si>
    <t>Bienes y servicios</t>
  </si>
  <si>
    <t>1.9.05.14.001</t>
  </si>
  <si>
    <t>1.9.06.03</t>
  </si>
  <si>
    <t>Avances para viáticos y gastos de viaje</t>
  </si>
  <si>
    <t>1.9.06.03.001</t>
  </si>
  <si>
    <t>1.9.06.04</t>
  </si>
  <si>
    <t>Anticipo para adquisición de bienes y servicios</t>
  </si>
  <si>
    <t>1.9.06.04.001</t>
  </si>
  <si>
    <t>Adquisición de bienes y servicios</t>
  </si>
  <si>
    <t>1.9.08.01</t>
  </si>
  <si>
    <t>En administración</t>
  </si>
  <si>
    <t>1.9.08.01.001</t>
  </si>
  <si>
    <t>1.9.08.01.002</t>
  </si>
  <si>
    <t>En administración dtn - scun</t>
  </si>
  <si>
    <t>1.9.26</t>
  </si>
  <si>
    <t>DERECHOS EN FIDEICOMISO</t>
  </si>
  <si>
    <t>1.9.26.03</t>
  </si>
  <si>
    <t>Fiducia mercantil - patrimonio autónomo</t>
  </si>
  <si>
    <t>1.9.26.03.001</t>
  </si>
  <si>
    <t>1.9.70.07</t>
  </si>
  <si>
    <t>Licencias</t>
  </si>
  <si>
    <t>1.9.70.07.001</t>
  </si>
  <si>
    <t>1.9.70.08</t>
  </si>
  <si>
    <t>Softwares</t>
  </si>
  <si>
    <t>1.9.70.08.001</t>
  </si>
  <si>
    <t>1.9.75.07</t>
  </si>
  <si>
    <t>1.9.75.07.001</t>
  </si>
  <si>
    <t>1.9.75.08</t>
  </si>
  <si>
    <t>1.9.75.08.001</t>
  </si>
  <si>
    <t>2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</si>
  <si>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</si>
  <si>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</si>
  <si>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</si>
  <si>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</si>
  <si>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</si>
  <si>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</si>
  <si>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2.4.07.06</t>
  </si>
  <si>
    <t>Cobro cartera de terceros</t>
  </si>
  <si>
    <t>2.4.07.06.002</t>
  </si>
  <si>
    <t>Contribución contrato de obra pública</t>
  </si>
  <si>
    <t>2.4.07.20</t>
  </si>
  <si>
    <t>Recaudos por clasificar</t>
  </si>
  <si>
    <t>2.4.07.20.001</t>
  </si>
  <si>
    <t>2.4.07.22</t>
  </si>
  <si>
    <t>Estampillas</t>
  </si>
  <si>
    <t>2.4.07.22.002</t>
  </si>
  <si>
    <t>Retencion estampilla pro unal y otras universidades estatales</t>
  </si>
  <si>
    <t>2.4.07.90</t>
  </si>
  <si>
    <t>Otros recursos a favor de terceros</t>
  </si>
  <si>
    <t>2.4.07.90.001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</si>
  <si>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</si>
  <si>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</si>
  <si>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</si>
  <si>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</si>
  <si>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</si>
  <si>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</si>
  <si>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</si>
  <si>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</si>
  <si>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</si>
  <si>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</si>
  <si>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</si>
  <si>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</si>
  <si>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</si>
  <si>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</si>
  <si>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</si>
  <si>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</si>
  <si>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</si>
  <si>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</si>
  <si>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</si>
  <si>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</si>
  <si>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</si>
  <si>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2.4.24.90</t>
  </si>
  <si>
    <t>Otros descuentos de nómina</t>
  </si>
  <si>
    <t>2.4.24.90.001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</si>
  <si>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</si>
  <si>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</si>
  <si>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</si>
  <si>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</si>
  <si>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</si>
  <si>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</si>
  <si>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</si>
  <si>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</si>
  <si>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</si>
  <si>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</si>
  <si>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</si>
  <si>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</si>
  <si>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</si>
  <si>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</si>
  <si>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</si>
  <si>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</si>
  <si>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</si>
  <si>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</si>
  <si>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</si>
  <si>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</si>
  <si>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</si>
  <si>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</si>
  <si>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</si>
  <si>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</si>
  <si>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</si>
  <si>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</si>
  <si>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</si>
  <si>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</si>
  <si>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</si>
  <si>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</si>
  <si>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</si>
  <si>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</si>
  <si>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</si>
  <si>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</si>
  <si>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</si>
  <si>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</si>
  <si>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2.4.36.28</t>
  </si>
  <si>
    <t>Retención de impuesto de industria y comercio por ventas</t>
  </si>
  <si>
    <t>2.4.36.28.001</t>
  </si>
  <si>
    <t>2.4.36.28.002</t>
  </si>
  <si>
    <t>2.4.36.30</t>
  </si>
  <si>
    <t>Impuesto solidario por el covid 19</t>
  </si>
  <si>
    <t>2.4.36.30.001</t>
  </si>
  <si>
    <t>2.4.36.30.002</t>
  </si>
  <si>
    <t>2.4.36.31</t>
  </si>
  <si>
    <t>Aporte solidario voluntario por el covid 19</t>
  </si>
  <si>
    <t>2.4.36.31.001</t>
  </si>
  <si>
    <t>2.4.36.31.002</t>
  </si>
  <si>
    <t>2.4.40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</si>
  <si>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</si>
  <si>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</si>
  <si>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</si>
  <si>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</si>
  <si>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</si>
  <si>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</si>
  <si>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2.4.40.16</t>
  </si>
  <si>
    <t>Impuesto sobre vehículos automotores</t>
  </si>
  <si>
    <t>2.4.40.16.001</t>
  </si>
  <si>
    <t>2.4.40.23</t>
  </si>
  <si>
    <t>2.4.40.23.001</t>
  </si>
  <si>
    <t>2.4.40.75</t>
  </si>
  <si>
    <t>Otros impuestos nacionales</t>
  </si>
  <si>
    <t>2.4.40.75.001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</si>
  <si>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</si>
  <si>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</si>
  <si>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</si>
  <si>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</si>
  <si>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</si>
  <si>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</si>
  <si>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</si>
  <si>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</si>
  <si>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2.4.90.31</t>
  </si>
  <si>
    <t>Gastos legales</t>
  </si>
  <si>
    <t>2.4.90.31.001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</si>
  <si>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</si>
  <si>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</si>
  <si>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</si>
  <si>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</si>
  <si>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</si>
  <si>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</si>
  <si>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</si>
  <si>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</si>
  <si>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</si>
  <si>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</si>
  <si>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</si>
  <si>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</si>
  <si>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</si>
  <si>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</si>
  <si>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</si>
  <si>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</si>
  <si>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</si>
  <si>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</si>
  <si>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</si>
  <si>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</si>
  <si>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</si>
  <si>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2.4.90.53</t>
  </si>
  <si>
    <t>Comisiones</t>
  </si>
  <si>
    <t>2.4.90.53.001</t>
  </si>
  <si>
    <t>2.4.90.54</t>
  </si>
  <si>
    <t>2.4.90.54.001</t>
  </si>
  <si>
    <t>2.4.90.55</t>
  </si>
  <si>
    <t>2.4.90.55.001</t>
  </si>
  <si>
    <t>2.4.90.57</t>
  </si>
  <si>
    <t>Excedentes financieros</t>
  </si>
  <si>
    <t>2.4.90.57.001</t>
  </si>
  <si>
    <t>2.4.90.58</t>
  </si>
  <si>
    <t>Arrendamiento operativo</t>
  </si>
  <si>
    <t>2.4.90.58.001</t>
  </si>
  <si>
    <t>2.4.90.90</t>
  </si>
  <si>
    <t>Otras cuentas por pagar</t>
  </si>
  <si>
    <t>2.4.90.90.001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</si>
  <si>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</si>
  <si>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</si>
  <si>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</si>
  <si>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</si>
  <si>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</si>
  <si>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</si>
  <si>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</si>
  <si>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</si>
  <si>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</si>
  <si>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</si>
  <si>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</si>
  <si>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</si>
  <si>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</si>
  <si>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</si>
  <si>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</si>
  <si>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</si>
  <si>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</si>
  <si>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</si>
  <si>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2.5.11.08</t>
  </si>
  <si>
    <t>2.5.11.08.001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</si>
  <si>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</si>
  <si>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</si>
  <si>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</si>
  <si>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</si>
  <si>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</si>
  <si>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</si>
  <si>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</si>
  <si>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</si>
  <si>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</si>
  <si>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</si>
  <si>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</si>
  <si>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2.5.11.15</t>
  </si>
  <si>
    <t>Capacitación, bienestar social y estímulos</t>
  </si>
  <si>
    <t>2.5.11.15.001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</si>
  <si>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</si>
  <si>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</si>
  <si>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</si>
  <si>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</si>
  <si>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</si>
  <si>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</si>
  <si>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</si>
  <si>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</si>
  <si>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</si>
  <si>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</si>
  <si>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</si>
  <si>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</si>
  <si>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2.7.01.03</t>
  </si>
  <si>
    <t>Administrativas</t>
  </si>
  <si>
    <t>2.7.01.03.001</t>
  </si>
  <si>
    <t>2.9.10.13</t>
  </si>
  <si>
    <t>2.9.10.13.001</t>
  </si>
  <si>
    <t>3</t>
  </si>
  <si>
    <t>3.1.05.06</t>
  </si>
  <si>
    <t>Capital fiscal</t>
  </si>
  <si>
    <t>3.1.05.06.001</t>
  </si>
  <si>
    <t>Capital fiscal nación</t>
  </si>
  <si>
    <t>RESULTADOS DE EJERCICIOS ANTERIORES</t>
  </si>
  <si>
    <t>3.1.09.01</t>
  </si>
  <si>
    <t>Utilidad o excedentes acumulados</t>
  </si>
  <si>
    <t>3.1.09.01.001</t>
  </si>
  <si>
    <t>3.1.09.01.002</t>
  </si>
  <si>
    <t>Corrección de errores de un periodo contable anterior</t>
  </si>
  <si>
    <t>3.1.09.02</t>
  </si>
  <si>
    <t>Pérdidas o déficits acumulados</t>
  </si>
  <si>
    <t>3.1.09.02.001</t>
  </si>
  <si>
    <t>3.1.09.02.002</t>
  </si>
  <si>
    <t>3.1.10.01</t>
  </si>
  <si>
    <t>Utilidad o excedente del ejercicio</t>
  </si>
  <si>
    <t>3.1.10.01.001</t>
  </si>
  <si>
    <t>Utilidad o excédete del ejercicio</t>
  </si>
  <si>
    <t>3.1.45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</si>
  <si>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</si>
  <si>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</si>
  <si>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</si>
  <si>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</si>
  <si>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</si>
  <si>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</si>
  <si>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</si>
  <si>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</si>
  <si>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</si>
  <si>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Propiedades, planta y equipo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</si>
  <si>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</si>
  <si>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</si>
  <si>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</si>
  <si>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</si>
  <si>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</si>
  <si>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</si>
  <si>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</si>
  <si>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</si>
  <si>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</si>
  <si>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</si>
  <si>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</si>
  <si>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</si>
  <si>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</si>
  <si>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</si>
  <si>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</si>
  <si>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</si>
  <si>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</si>
  <si>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</si>
  <si>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</si>
  <si>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</si>
  <si>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</si>
  <si>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</si>
  <si>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</si>
  <si>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</si>
  <si>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INGRESOS</t>
  </si>
  <si>
    <t>4.1.10.61</t>
  </si>
  <si>
    <t>4.1.10.61.001</t>
  </si>
  <si>
    <t>4.1.95.02</t>
  </si>
  <si>
    <t>4.1.95.02.001</t>
  </si>
  <si>
    <t>4.8.02.32</t>
  </si>
  <si>
    <t>Rendimientos sobre recursos entregados en administración</t>
  </si>
  <si>
    <t>4.8.02.32.001</t>
  </si>
  <si>
    <t>4.8.02.33</t>
  </si>
  <si>
    <t>Otros intereses de mora</t>
  </si>
  <si>
    <t>4.8.02.33.001</t>
  </si>
  <si>
    <t>4.8.08.26</t>
  </si>
  <si>
    <t>Recuperaciones</t>
  </si>
  <si>
    <t>4.8.08.26.002</t>
  </si>
  <si>
    <t>Recuperaciones-provisiones- ajuste vigencia anterior</t>
  </si>
  <si>
    <t>4.8.08.90</t>
  </si>
  <si>
    <t>Otros ingresos diversos</t>
  </si>
  <si>
    <t>4.8.08.90.003</t>
  </si>
  <si>
    <t>Ajuste de valores al mil</t>
  </si>
  <si>
    <t>REVERSIÓN DE LAS PÉRDIDAS POR DETERIORO DE VALOR</t>
  </si>
  <si>
    <t>4.8.30.02</t>
  </si>
  <si>
    <t>4.8.30.02.007</t>
  </si>
  <si>
    <t>Ingresos no tributarios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</si>
  <si>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</si>
  <si>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</si>
  <si>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</si>
  <si>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</si>
  <si>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</si>
  <si>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</si>
  <si>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</si>
  <si>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</si>
  <si>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</si>
  <si>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</si>
  <si>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</si>
  <si>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</si>
  <si>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</si>
  <si>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</si>
  <si>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</si>
  <si>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</si>
  <si>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</si>
  <si>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5.1.01.23.001</t>
  </si>
  <si>
    <t>5.1.01.60</t>
  </si>
  <si>
    <t>Subsidio de alimentación</t>
  </si>
  <si>
    <t>5.1.01.60.001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</si>
  <si>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</si>
  <si>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</si>
  <si>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</si>
  <si>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</si>
  <si>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</si>
  <si>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</si>
  <si>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</si>
  <si>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</si>
  <si>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</si>
  <si>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</si>
  <si>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</si>
  <si>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</si>
  <si>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</si>
  <si>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</si>
  <si>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</si>
  <si>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</si>
  <si>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</si>
  <si>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</si>
  <si>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</si>
  <si>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</si>
  <si>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</si>
  <si>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</si>
  <si>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</si>
  <si>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</si>
  <si>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</si>
  <si>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</si>
  <si>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</si>
  <si>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</si>
  <si>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</si>
  <si>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</si>
  <si>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</si>
  <si>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5.1.11.15</t>
  </si>
  <si>
    <t>Mantenimiento</t>
  </si>
  <si>
    <t>5.1.11.15.001</t>
  </si>
  <si>
    <t>5.1.11.17</t>
  </si>
  <si>
    <t>5.1.11.17.001</t>
  </si>
  <si>
    <t>5.1.11.18</t>
  </si>
  <si>
    <t>5.1.11.18.001</t>
  </si>
  <si>
    <t>5.1.11.19</t>
  </si>
  <si>
    <t>5.1.11.19.001</t>
  </si>
  <si>
    <t>5.1.11.21</t>
  </si>
  <si>
    <t>5.1.11.21.001</t>
  </si>
  <si>
    <t>5.1.11.23</t>
  </si>
  <si>
    <t>Comunicaciones y transporte</t>
  </si>
  <si>
    <t>5.1.11.23.001</t>
  </si>
  <si>
    <t>5.1.11.25</t>
  </si>
  <si>
    <t>Seguros generales</t>
  </si>
  <si>
    <t>5.1.11.25.001</t>
  </si>
  <si>
    <t>5.1.11.46</t>
  </si>
  <si>
    <t>5.1.11.46.001</t>
  </si>
  <si>
    <t>5.1.11.49</t>
  </si>
  <si>
    <t>Servicios de aseo, cafetería, restaurante y lavandería</t>
  </si>
  <si>
    <t>5.1.11.49.001</t>
  </si>
  <si>
    <t>5.1.11.50</t>
  </si>
  <si>
    <t>Procesamiento de información</t>
  </si>
  <si>
    <t>5.1.11.50.001</t>
  </si>
  <si>
    <t>5.1.11.65</t>
  </si>
  <si>
    <t>Intangibles</t>
  </si>
  <si>
    <t>5.1.11.65.001</t>
  </si>
  <si>
    <t>5.1.11.78</t>
  </si>
  <si>
    <t>5.1.11.78.001</t>
  </si>
  <si>
    <t>5.1.11.79</t>
  </si>
  <si>
    <t>5.1.11.79.001</t>
  </si>
  <si>
    <t>5.1.11.80</t>
  </si>
  <si>
    <t>5.1.11.80.001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</si>
  <si>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</si>
  <si>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</si>
  <si>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</si>
  <si>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</si>
  <si>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</si>
  <si>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</si>
  <si>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</si>
  <si>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</si>
  <si>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</si>
  <si>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</si>
  <si>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</si>
  <si>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</si>
  <si>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5.3.66.05</t>
  </si>
  <si>
    <t>5.3.66.05.001</t>
  </si>
  <si>
    <t>5.3.68.03</t>
  </si>
  <si>
    <t>5.3.68.03.001</t>
  </si>
  <si>
    <t>5.8.90.90</t>
  </si>
  <si>
    <t>Otros gastos diversos</t>
  </si>
  <si>
    <t>5.8.90.90.002</t>
  </si>
  <si>
    <t>DEVOLUCIONES Y DESCUENTOS INGRESOS FISCALES</t>
  </si>
  <si>
    <t>5.8.93.01</t>
  </si>
  <si>
    <t>5.8.93.01.001</t>
  </si>
  <si>
    <t>8.1.90.03</t>
  </si>
  <si>
    <t>Intereses de mora</t>
  </si>
  <si>
    <t>8.1.90.03.001</t>
  </si>
  <si>
    <t>8.1.90.90</t>
  </si>
  <si>
    <t>Otros activos contingentes</t>
  </si>
  <si>
    <t>8.1.90.90.001</t>
  </si>
  <si>
    <t>8.3.15.10</t>
  </si>
  <si>
    <t>8.3.15.10.001</t>
  </si>
  <si>
    <t>8.3.90.90</t>
  </si>
  <si>
    <t>Otras cuentas deudoras de control</t>
  </si>
  <si>
    <t>8.3.90.90.001</t>
  </si>
  <si>
    <t>ACTIVOS CONTINGENTES POR CONTRA (CR)</t>
  </si>
  <si>
    <t>8.9.05.90</t>
  </si>
  <si>
    <t>Otros activos contigentes por contra</t>
  </si>
  <si>
    <t>8.9.05.90.001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</si>
  <si>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</si>
  <si>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</si>
  <si>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</si>
  <si>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</si>
  <si>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</si>
  <si>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</si>
  <si>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9.1.20.04</t>
  </si>
  <si>
    <t>Administrativos</t>
  </si>
  <si>
    <t>9.1.20.04.001</t>
  </si>
  <si>
    <t>9.1.90.90</t>
  </si>
  <si>
    <t>Otros pasivos contingentes</t>
  </si>
  <si>
    <t>9.1.90.90.001</t>
  </si>
  <si>
    <t>9.3.90.90</t>
  </si>
  <si>
    <t>Otras cuentas acreedoras de control</t>
  </si>
  <si>
    <t>9.3.90.90.001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</si>
  <si>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</si>
  <si>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</si>
  <si>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</si>
  <si>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</si>
  <si>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</si>
  <si>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</si>
  <si>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9.9.15.90</t>
  </si>
  <si>
    <t>Otras cuentas acreedoras de control por el contra</t>
  </si>
  <si>
    <t>9.9.15.90.090</t>
  </si>
  <si>
    <t>5.1.01.23.002</t>
  </si>
  <si>
    <t>Auxilio de conectividad digital</t>
  </si>
  <si>
    <t>5.1.08.03</t>
  </si>
  <si>
    <t>5.1.08.03.001</t>
  </si>
  <si>
    <t>Capacitación, bienestar social y estímulos - corto plazo</t>
  </si>
  <si>
    <t>5.1.11.56</t>
  </si>
  <si>
    <t>Bodegaje</t>
  </si>
  <si>
    <t>5.1.11.56.001</t>
  </si>
  <si>
    <t>5.1.11.57</t>
  </si>
  <si>
    <t>Concursos y licitaciones</t>
  </si>
  <si>
    <t>5.1.11.57.001</t>
  </si>
  <si>
    <t>4.8.08.28</t>
  </si>
  <si>
    <t>Indemnizaciones</t>
  </si>
  <si>
    <t>4.8.08.28.001</t>
  </si>
  <si>
    <t>5.1.11.55</t>
  </si>
  <si>
    <t>Elementos de aseo, lavandería y cafetería</t>
  </si>
  <si>
    <t>5.1.11.55.001</t>
  </si>
  <si>
    <t>5.1.20.01</t>
  </si>
  <si>
    <t>5.1.20.01.001</t>
  </si>
  <si>
    <t>5.1.20.11</t>
  </si>
  <si>
    <t>5.1.20.11.001</t>
  </si>
  <si>
    <t>5.8.04.23</t>
  </si>
  <si>
    <t>Pérdida por baja en cuentas de cuentas por cobrar</t>
  </si>
  <si>
    <t>5.8.04.23.002</t>
  </si>
  <si>
    <t>5.1.08.10</t>
  </si>
  <si>
    <t>Viáticos</t>
  </si>
  <si>
    <t>5.1.08.10.001</t>
  </si>
  <si>
    <t>5.1.11.14</t>
  </si>
  <si>
    <t>Materiales y suministros</t>
  </si>
  <si>
    <t>5.1.11.14.001</t>
  </si>
  <si>
    <t>5.1.11.83</t>
  </si>
  <si>
    <t>Servicios de telecomunicaciones, transmisión y suministro de información</t>
  </si>
  <si>
    <t>5.1.11.83.001</t>
  </si>
  <si>
    <t>5.1.11.59</t>
  </si>
  <si>
    <t>5.1.11.59.001</t>
  </si>
  <si>
    <t>5.1.11.54</t>
  </si>
  <si>
    <t>Organización de eventos</t>
  </si>
  <si>
    <t>5.1.11.54.001</t>
  </si>
  <si>
    <t>5.1.11.20</t>
  </si>
  <si>
    <t>5.1.11.20.001</t>
  </si>
  <si>
    <t>Publicidad y propaganda</t>
  </si>
  <si>
    <t>"Ver certificación adjunta"</t>
  </si>
  <si>
    <t>5.8.90.19</t>
  </si>
  <si>
    <t>Pérdida por baja en cuentas de activos no financieros</t>
  </si>
  <si>
    <t>5.8.90.19.016</t>
  </si>
  <si>
    <t>5.1.08.90</t>
  </si>
  <si>
    <t>Otros gastos de personal diversos</t>
  </si>
  <si>
    <t>5.1.08.90.001</t>
  </si>
  <si>
    <t>2.4.60</t>
  </si>
  <si>
    <t>2.4.60.02</t>
  </si>
  <si>
    <t>2.4.60.02.001</t>
  </si>
  <si>
    <t>4.8.08.90.008</t>
  </si>
  <si>
    <t>CRÉDITOS JUDICIALES</t>
  </si>
  <si>
    <t>Sentencias</t>
  </si>
  <si>
    <t>Mayores valores pagados</t>
  </si>
  <si>
    <t>4.8.08.90.001</t>
  </si>
  <si>
    <t>5.1.20.02</t>
  </si>
  <si>
    <t>5.1.20.02.001</t>
  </si>
  <si>
    <t>5.8.90.90.005</t>
  </si>
  <si>
    <t>Devolución de ingresos diversos de la vigencia anterior</t>
  </si>
  <si>
    <t>5.1.11.27</t>
  </si>
  <si>
    <t>Promoción y divulgación</t>
  </si>
  <si>
    <t>5.1.11.27.001</t>
  </si>
  <si>
    <t>DICIEMBRE DE 2022</t>
  </si>
  <si>
    <t>DICIEMBRE DE 2021</t>
  </si>
  <si>
    <t>2021-01-01</t>
  </si>
  <si>
    <t>2021-12-31</t>
  </si>
  <si>
    <t>4.7</t>
  </si>
  <si>
    <t>OPERACIONES INTERISTITUCIONALES</t>
  </si>
  <si>
    <t>4.7.22</t>
  </si>
  <si>
    <t>OPERACIONES SIN FLUJO DE EFECTIVO</t>
  </si>
  <si>
    <t>4.7.22.03</t>
  </si>
  <si>
    <t>5.1.11.02</t>
  </si>
  <si>
    <t>Material quirúrgico</t>
  </si>
  <si>
    <t>5.1.11.02.001</t>
  </si>
  <si>
    <t>5.3.47</t>
  </si>
  <si>
    <t>5.3.47.14</t>
  </si>
  <si>
    <t>5.3.47.14.001</t>
  </si>
  <si>
    <t>OPERACIONES INTERINSTITUCIONALES</t>
  </si>
  <si>
    <t>1.6.37.09.002</t>
  </si>
  <si>
    <t>4.8.30.06</t>
  </si>
  <si>
    <t>4.8.30.06.009</t>
  </si>
  <si>
    <t>5.1.08.04</t>
  </si>
  <si>
    <t>Dotación y suministro a trabajadores</t>
  </si>
  <si>
    <t>5.1.08.04.001</t>
  </si>
  <si>
    <t>5.8.90.19.008</t>
  </si>
  <si>
    <t>2022-12-01</t>
  </si>
  <si>
    <t>2022-12-31</t>
  </si>
  <si>
    <t>3.1.10.02</t>
  </si>
  <si>
    <t>3.1.10.02.001</t>
  </si>
  <si>
    <t/>
  </si>
  <si>
    <t>991590</t>
  </si>
  <si>
    <t>9915</t>
  </si>
  <si>
    <t>990590</t>
  </si>
  <si>
    <t>990505</t>
  </si>
  <si>
    <t>9905</t>
  </si>
  <si>
    <t>99</t>
  </si>
  <si>
    <t>939090</t>
  </si>
  <si>
    <t>9390</t>
  </si>
  <si>
    <t>93</t>
  </si>
  <si>
    <t>919090</t>
  </si>
  <si>
    <t>9190</t>
  </si>
  <si>
    <t>912004</t>
  </si>
  <si>
    <t>9120</t>
  </si>
  <si>
    <t>91</t>
  </si>
  <si>
    <t xml:space="preserve">CUENTAS DE ORDEN ACREEDORAS </t>
  </si>
  <si>
    <t>891590</t>
  </si>
  <si>
    <t xml:space="preserve">Bienes y derechos retirados </t>
  </si>
  <si>
    <t>891506</t>
  </si>
  <si>
    <t>8915</t>
  </si>
  <si>
    <t>890590</t>
  </si>
  <si>
    <t>8905</t>
  </si>
  <si>
    <t>89</t>
  </si>
  <si>
    <t>839090</t>
  </si>
  <si>
    <t>8390</t>
  </si>
  <si>
    <t>831510</t>
  </si>
  <si>
    <t>8315</t>
  </si>
  <si>
    <t>83</t>
  </si>
  <si>
    <t>819003</t>
  </si>
  <si>
    <t>8190</t>
  </si>
  <si>
    <t>81</t>
  </si>
  <si>
    <t xml:space="preserve">CUENTAS DE ORDEN DEUDORAS </t>
  </si>
  <si>
    <t>Pérdida o déficit del ejercicio</t>
  </si>
  <si>
    <t>311002</t>
  </si>
  <si>
    <t xml:space="preserve">Utilidad o excedente del ejercicio </t>
  </si>
  <si>
    <t>311001</t>
  </si>
  <si>
    <t>3110</t>
  </si>
  <si>
    <t xml:space="preserve">Pérdidas o déficits acumulados </t>
  </si>
  <si>
    <t>310902</t>
  </si>
  <si>
    <t xml:space="preserve">Utilidad o excedentes acumulados </t>
  </si>
  <si>
    <t>310901</t>
  </si>
  <si>
    <t>3109</t>
  </si>
  <si>
    <t>310506</t>
  </si>
  <si>
    <t>3105</t>
  </si>
  <si>
    <t>31</t>
  </si>
  <si>
    <t xml:space="preserve">PATRIMONIO </t>
  </si>
  <si>
    <t>Total pasivos no corrientes</t>
  </si>
  <si>
    <t>270103</t>
  </si>
  <si>
    <t>2701</t>
  </si>
  <si>
    <t>27</t>
  </si>
  <si>
    <t>249039</t>
  </si>
  <si>
    <t xml:space="preserve">OTRAS CUENTAS POR PAGAR </t>
  </si>
  <si>
    <t>2490</t>
  </si>
  <si>
    <t xml:space="preserve">Recaudos por clasificar </t>
  </si>
  <si>
    <t>240720</t>
  </si>
  <si>
    <t>2407</t>
  </si>
  <si>
    <t>24</t>
  </si>
  <si>
    <t>Total pasivos corrientes</t>
  </si>
  <si>
    <t xml:space="preserve">Contribuciones </t>
  </si>
  <si>
    <t>291013</t>
  </si>
  <si>
    <t>2910</t>
  </si>
  <si>
    <t>29</t>
  </si>
  <si>
    <t>251124</t>
  </si>
  <si>
    <t>251109</t>
  </si>
  <si>
    <t>251107</t>
  </si>
  <si>
    <t>251106</t>
  </si>
  <si>
    <t>251105</t>
  </si>
  <si>
    <t>251104</t>
  </si>
  <si>
    <t>251102</t>
  </si>
  <si>
    <t>2511</t>
  </si>
  <si>
    <t xml:space="preserve">BENEFICIOS A LOS EMPLEADOS </t>
  </si>
  <si>
    <t>25</t>
  </si>
  <si>
    <t>249057</t>
  </si>
  <si>
    <t>249055</t>
  </si>
  <si>
    <t>249050</t>
  </si>
  <si>
    <t>249040</t>
  </si>
  <si>
    <t>249034</t>
  </si>
  <si>
    <t>243627</t>
  </si>
  <si>
    <t>243626</t>
  </si>
  <si>
    <t>243625</t>
  </si>
  <si>
    <t>243615</t>
  </si>
  <si>
    <t>243608</t>
  </si>
  <si>
    <t>243605</t>
  </si>
  <si>
    <t>243603</t>
  </si>
  <si>
    <t>2436</t>
  </si>
  <si>
    <t>242413</t>
  </si>
  <si>
    <t>242411</t>
  </si>
  <si>
    <t>242407</t>
  </si>
  <si>
    <t>2424</t>
  </si>
  <si>
    <t>240722</t>
  </si>
  <si>
    <t>240102</t>
  </si>
  <si>
    <t>240101</t>
  </si>
  <si>
    <t>2401</t>
  </si>
  <si>
    <t>PASIVO CORRIENTE</t>
  </si>
  <si>
    <t xml:space="preserve">PASIVO </t>
  </si>
  <si>
    <t>Total activos no corrientes</t>
  </si>
  <si>
    <t>169505</t>
  </si>
  <si>
    <t>1695</t>
  </si>
  <si>
    <t>168508</t>
  </si>
  <si>
    <t>168507</t>
  </si>
  <si>
    <t>168506</t>
  </si>
  <si>
    <t xml:space="preserve">Edificaciones </t>
  </si>
  <si>
    <t>168501</t>
  </si>
  <si>
    <t>1685</t>
  </si>
  <si>
    <t>167502</t>
  </si>
  <si>
    <t>1675</t>
  </si>
  <si>
    <t>167002</t>
  </si>
  <si>
    <t>167001</t>
  </si>
  <si>
    <t>1670</t>
  </si>
  <si>
    <t>166502</t>
  </si>
  <si>
    <t>166501</t>
  </si>
  <si>
    <t>1665</t>
  </si>
  <si>
    <t>164018</t>
  </si>
  <si>
    <t>164017</t>
  </si>
  <si>
    <t>164002</t>
  </si>
  <si>
    <t>1640</t>
  </si>
  <si>
    <t>163504</t>
  </si>
  <si>
    <t>1635</t>
  </si>
  <si>
    <t>16</t>
  </si>
  <si>
    <t xml:space="preserve">Contribuciones, tasas e ingresos no tributarios </t>
  </si>
  <si>
    <t>138614</t>
  </si>
  <si>
    <t>1386</t>
  </si>
  <si>
    <t xml:space="preserve">Pago por cuenta de terceros </t>
  </si>
  <si>
    <t>138426</t>
  </si>
  <si>
    <t>1384</t>
  </si>
  <si>
    <t>131127</t>
  </si>
  <si>
    <t xml:space="preserve">CONTRIBUCIONES TASAS E INGRESOS NO TRIBUTARIOS </t>
  </si>
  <si>
    <t>1311</t>
  </si>
  <si>
    <t>13</t>
  </si>
  <si>
    <t>ACTIVO NO CORRIENTE</t>
  </si>
  <si>
    <t>Total activos corrientes</t>
  </si>
  <si>
    <t>197507</t>
  </si>
  <si>
    <t>1975</t>
  </si>
  <si>
    <t>197007</t>
  </si>
  <si>
    <t>1970</t>
  </si>
  <si>
    <t xml:space="preserve">En administración </t>
  </si>
  <si>
    <t>190801</t>
  </si>
  <si>
    <t>1908</t>
  </si>
  <si>
    <t xml:space="preserve">Bienes y servicios </t>
  </si>
  <si>
    <t>190514</t>
  </si>
  <si>
    <t>190505</t>
  </si>
  <si>
    <t xml:space="preserve">Seguros </t>
  </si>
  <si>
    <t>190501</t>
  </si>
  <si>
    <t xml:space="preserve">BIENES Y SERVICIOS PAGADOS POR ANTICIPADO </t>
  </si>
  <si>
    <t>1905</t>
  </si>
  <si>
    <t>19</t>
  </si>
  <si>
    <t>111005</t>
  </si>
  <si>
    <t>1110</t>
  </si>
  <si>
    <t>11</t>
  </si>
  <si>
    <t>ACTIVO CORRIENTE</t>
  </si>
  <si>
    <t xml:space="preserve">ACTIVO </t>
  </si>
  <si>
    <t>31-12-2021</t>
  </si>
  <si>
    <t>31-12-2022</t>
  </si>
  <si>
    <t>ANTERIOR</t>
  </si>
  <si>
    <t>ACTUAL</t>
  </si>
  <si>
    <t>NOTAS</t>
  </si>
  <si>
    <t>CODIGO</t>
  </si>
  <si>
    <r>
      <rPr>
        <sz val="9"/>
        <color rgb="FF000000"/>
        <rFont val="Arial"/>
        <family val="2"/>
      </rPr>
      <t xml:space="preserve">Periodos contables terminados al: </t>
    </r>
    <r>
      <rPr>
        <sz val="9"/>
        <color rgb="FF000000"/>
        <rFont val="Arial"/>
        <family val="2"/>
      </rPr>
      <t>31-12-2022</t>
    </r>
    <r>
      <rPr>
        <sz val="9"/>
        <color rgb="FF000000"/>
        <rFont val="Arial"/>
        <family val="2"/>
      </rPr>
      <t xml:space="preserve"> y </t>
    </r>
    <r>
      <rPr>
        <sz val="9"/>
        <color rgb="FF000000"/>
        <rFont val="Arial"/>
        <family val="2"/>
      </rPr>
      <t xml:space="preserve">31-12-2021
</t>
    </r>
    <r>
      <rPr>
        <sz val="9"/>
        <color rgb="FF000000"/>
        <rFont val="Arial"/>
        <family val="2"/>
      </rPr>
      <t xml:space="preserve">                        (Cifras en pesos Colombianos)</t>
    </r>
  </si>
  <si>
    <t>Estado de Situación Financiera Individual</t>
  </si>
  <si>
    <r>
      <rPr>
        <sz val="9"/>
        <color rgb="FF000000"/>
        <rFont val="Arial"/>
        <family val="2"/>
      </rPr>
      <t xml:space="preserve">ENTIDAD CONTABLE PUBLICA:  </t>
    </r>
    <r>
      <rPr>
        <sz val="9"/>
        <color rgb="FF000000"/>
        <rFont val="Arial"/>
        <family val="2"/>
      </rPr>
      <t>828500000 COMISION REGULADORA DE AGUA POTABLE Y SANEAMIENTO BASICO</t>
    </r>
  </si>
  <si>
    <t>Fecha y Hora Sistema:        2023-02-21 19:44:29</t>
  </si>
  <si>
    <t>COMISIÓN DE REGULACIÓN DE AGUA POTABLE Y SANEAMIENTO BÁSICO (CRA)</t>
  </si>
  <si>
    <t>40-01-02</t>
  </si>
  <si>
    <t>Unidad ó Subunidad Ejecutora Solicitante:</t>
  </si>
  <si>
    <t>MHnpinzon</t>
  </si>
  <si>
    <t>75098</t>
  </si>
  <si>
    <t>Usuario Solicitante:</t>
  </si>
  <si>
    <t>|</t>
  </si>
  <si>
    <t>Observaciones:</t>
  </si>
  <si>
    <t>Nota: Al presente formato se podrán agregar las filas y/o columnas necesarias a fin de de presentar las variaciones del patrimonio en forma detallada, clasificada y comparativa de conformidad con la normatividad que sea expedida por la Contaduría General de la Nación.</t>
  </si>
  <si>
    <t>RESULTADOS DEL EJERCICIO</t>
  </si>
  <si>
    <t>DISMINUCIONES EN EL CAPITAL FISCAL (Negativo)</t>
  </si>
  <si>
    <t>INCREMENTOS EN EL CAPITAL FISCAL (Positivo)</t>
  </si>
  <si>
    <t>CAMBIOS EN EL PATRIMONIO DURANTE LA VIGENCIA</t>
  </si>
  <si>
    <t>RESULTADO EJERCICIO</t>
  </si>
  <si>
    <t>(Cifras en pesos colombianos)</t>
  </si>
  <si>
    <t>Estado de cambios en el patrimonio</t>
  </si>
  <si>
    <t>Código
GCF-FOR11</t>
  </si>
  <si>
    <t>SALDO A DICIEMBRE 31 DE 2021</t>
  </si>
  <si>
    <t>SALDO FINAL A DICIEMBRE 31 DE 2022</t>
  </si>
  <si>
    <t>5.9</t>
  </si>
  <si>
    <t>5.9.05</t>
  </si>
  <si>
    <t xml:space="preserve">5.9.05.01 </t>
  </si>
  <si>
    <t>CIERRE DE INGRESOS, GASTOS Y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</si>
</sst>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  <numFmt numFmtId="167" formatCode="[$-1240A]&quot;$&quot;\ #,##0;\-&quot;$&quot;\ #,##0"/>
  </numFmts>
  <fonts count="5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Calibri"/>
      <family val="2"/>
      <scheme val="minor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sz val="9"/>
      <name val="Arial   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47">
    <xf numFmtId="0" fontId="0" fillId="0" borderId="0" xfId="0"/>
    <xf numFmtId="0" fontId="6" fillId="0" borderId="6" xfId="1" applyFont="1" applyBorder="1" applyAlignment="1">
      <alignment vertical="center"/>
    </xf>
    <xf numFmtId="0" fontId="5" fillId="0" borderId="7" xfId="1" applyFont="1" applyBorder="1" applyAlignment="1">
      <alignment vertical="top" wrapText="1"/>
    </xf>
    <xf numFmtId="0" fontId="6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5" fillId="0" borderId="2" xfId="1" applyFont="1" applyBorder="1" applyAlignment="1">
      <alignment vertical="top"/>
    </xf>
    <xf numFmtId="165" fontId="6" fillId="2" borderId="0" xfId="2" applyNumberFormat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165" fontId="10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vertical="center"/>
    </xf>
    <xf numFmtId="165" fontId="13" fillId="0" borderId="11" xfId="2" applyNumberFormat="1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164" fontId="6" fillId="0" borderId="0" xfId="1" applyNumberFormat="1" applyFont="1" applyAlignment="1">
      <alignment vertical="center"/>
    </xf>
    <xf numFmtId="43" fontId="6" fillId="0" borderId="0" xfId="1" applyNumberFormat="1" applyFont="1" applyAlignment="1">
      <alignment vertical="center"/>
    </xf>
    <xf numFmtId="0" fontId="3" fillId="0" borderId="0" xfId="1"/>
    <xf numFmtId="0" fontId="3" fillId="0" borderId="11" xfId="1" applyBorder="1"/>
    <xf numFmtId="165" fontId="6" fillId="0" borderId="0" xfId="1" applyNumberFormat="1" applyFont="1" applyAlignment="1">
      <alignment vertical="center"/>
    </xf>
    <xf numFmtId="165" fontId="6" fillId="0" borderId="0" xfId="2" applyNumberFormat="1" applyFont="1" applyFill="1" applyAlignment="1">
      <alignment vertical="center"/>
    </xf>
    <xf numFmtId="165" fontId="6" fillId="0" borderId="0" xfId="2" applyNumberFormat="1" applyFont="1" applyAlignment="1">
      <alignment vertical="center"/>
    </xf>
    <xf numFmtId="165" fontId="17" fillId="2" borderId="0" xfId="2" applyNumberFormat="1" applyFont="1" applyFill="1" applyBorder="1" applyAlignment="1">
      <alignment horizontal="center" vertical="center"/>
    </xf>
    <xf numFmtId="165" fontId="12" fillId="2" borderId="11" xfId="2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vertical="center"/>
    </xf>
    <xf numFmtId="0" fontId="18" fillId="0" borderId="2" xfId="1" applyFont="1" applyBorder="1" applyAlignment="1">
      <alignment vertical="center"/>
    </xf>
    <xf numFmtId="0" fontId="18" fillId="0" borderId="5" xfId="1" applyFont="1" applyBorder="1" applyAlignment="1">
      <alignment vertical="top" wrapText="1"/>
    </xf>
    <xf numFmtId="0" fontId="18" fillId="0" borderId="9" xfId="1" applyFont="1" applyBorder="1" applyAlignment="1">
      <alignment vertical="center"/>
    </xf>
    <xf numFmtId="0" fontId="18" fillId="0" borderId="3" xfId="1" applyFont="1" applyBorder="1" applyAlignment="1">
      <alignment vertical="top"/>
    </xf>
    <xf numFmtId="0" fontId="13" fillId="0" borderId="11" xfId="1" applyFont="1" applyBorder="1" applyAlignment="1">
      <alignment vertical="center"/>
    </xf>
    <xf numFmtId="0" fontId="5" fillId="0" borderId="2" xfId="7" applyFont="1" applyBorder="1" applyAlignment="1">
      <alignment vertical="center"/>
    </xf>
    <xf numFmtId="0" fontId="5" fillId="0" borderId="9" xfId="7" applyFont="1" applyBorder="1" applyAlignment="1">
      <alignment vertical="top" wrapText="1"/>
    </xf>
    <xf numFmtId="0" fontId="6" fillId="0" borderId="0" xfId="7" applyFont="1" applyAlignment="1">
      <alignment vertical="center"/>
    </xf>
    <xf numFmtId="0" fontId="5" fillId="0" borderId="9" xfId="7" applyFont="1" applyBorder="1" applyAlignment="1">
      <alignment vertical="center"/>
    </xf>
    <xf numFmtId="0" fontId="25" fillId="2" borderId="9" xfId="7" applyFont="1" applyFill="1" applyBorder="1" applyAlignment="1">
      <alignment vertical="top" wrapText="1"/>
    </xf>
    <xf numFmtId="0" fontId="26" fillId="0" borderId="10" xfId="7" applyFont="1" applyBorder="1"/>
    <xf numFmtId="0" fontId="27" fillId="0" borderId="0" xfId="7" applyFont="1"/>
    <xf numFmtId="166" fontId="27" fillId="0" borderId="0" xfId="6" applyNumberFormat="1" applyFont="1" applyBorder="1"/>
    <xf numFmtId="165" fontId="27" fillId="0" borderId="0" xfId="8" applyNumberFormat="1" applyFont="1" applyBorder="1"/>
    <xf numFmtId="165" fontId="27" fillId="0" borderId="11" xfId="8" applyNumberFormat="1" applyFont="1" applyBorder="1"/>
    <xf numFmtId="0" fontId="29" fillId="2" borderId="10" xfId="7" applyFont="1" applyFill="1" applyBorder="1" applyAlignment="1">
      <alignment horizontal="center"/>
    </xf>
    <xf numFmtId="166" fontId="28" fillId="2" borderId="0" xfId="6" applyNumberFormat="1" applyFont="1" applyFill="1" applyBorder="1" applyAlignment="1">
      <alignment horizontal="center"/>
    </xf>
    <xf numFmtId="0" fontId="17" fillId="2" borderId="10" xfId="7" applyFont="1" applyFill="1" applyBorder="1"/>
    <xf numFmtId="166" fontId="8" fillId="2" borderId="0" xfId="6" applyNumberFormat="1" applyFont="1" applyFill="1" applyBorder="1"/>
    <xf numFmtId="0" fontId="31" fillId="2" borderId="11" xfId="7" applyFont="1" applyFill="1" applyBorder="1"/>
    <xf numFmtId="0" fontId="31" fillId="2" borderId="0" xfId="7" applyFont="1" applyFill="1"/>
    <xf numFmtId="0" fontId="32" fillId="2" borderId="10" xfId="7" applyFont="1" applyFill="1" applyBorder="1"/>
    <xf numFmtId="166" fontId="14" fillId="2" borderId="0" xfId="6" applyNumberFormat="1" applyFont="1" applyFill="1" applyBorder="1" applyAlignment="1">
      <alignment horizontal="center"/>
    </xf>
    <xf numFmtId="0" fontId="27" fillId="2" borderId="11" xfId="7" applyFont="1" applyFill="1" applyBorder="1"/>
    <xf numFmtId="0" fontId="27" fillId="2" borderId="0" xfId="7" applyFont="1" applyFill="1"/>
    <xf numFmtId="0" fontId="32" fillId="0" borderId="10" xfId="7" applyFont="1" applyBorder="1"/>
    <xf numFmtId="166" fontId="14" fillId="2" borderId="0" xfId="6" applyNumberFormat="1" applyFont="1" applyFill="1" applyBorder="1"/>
    <xf numFmtId="0" fontId="17" fillId="0" borderId="10" xfId="0" applyFont="1" applyBorder="1" applyAlignment="1">
      <alignment vertical="center" wrapText="1"/>
    </xf>
    <xf numFmtId="0" fontId="28" fillId="0" borderId="0" xfId="7" applyFont="1"/>
    <xf numFmtId="164" fontId="12" fillId="0" borderId="12" xfId="8" applyFont="1" applyFill="1" applyBorder="1" applyAlignment="1">
      <alignment horizontal="right" vertical="center"/>
    </xf>
    <xf numFmtId="166" fontId="8" fillId="2" borderId="14" xfId="6" applyNumberFormat="1" applyFont="1" applyFill="1" applyBorder="1"/>
    <xf numFmtId="0" fontId="28" fillId="0" borderId="11" xfId="7" applyFont="1" applyBorder="1"/>
    <xf numFmtId="0" fontId="32" fillId="0" borderId="10" xfId="0" applyFont="1" applyBorder="1" applyAlignment="1">
      <alignment vertical="center" wrapText="1"/>
    </xf>
    <xf numFmtId="166" fontId="13" fillId="0" borderId="0" xfId="6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 vertical="top" wrapText="1" readingOrder="1"/>
    </xf>
    <xf numFmtId="1" fontId="32" fillId="0" borderId="10" xfId="7" applyNumberFormat="1" applyFont="1" applyBorder="1"/>
    <xf numFmtId="166" fontId="14" fillId="0" borderId="0" xfId="6" applyNumberFormat="1" applyFont="1" applyBorder="1"/>
    <xf numFmtId="166" fontId="8" fillId="0" borderId="0" xfId="6" applyNumberFormat="1" applyFont="1" applyBorder="1"/>
    <xf numFmtId="166" fontId="8" fillId="2" borderId="13" xfId="6" applyNumberFormat="1" applyFont="1" applyFill="1" applyBorder="1"/>
    <xf numFmtId="0" fontId="22" fillId="0" borderId="10" xfId="7" applyFont="1" applyBorder="1"/>
    <xf numFmtId="166" fontId="2" fillId="2" borderId="0" xfId="6" applyNumberFormat="1" applyFont="1" applyFill="1" applyBorder="1"/>
    <xf numFmtId="165" fontId="28" fillId="2" borderId="0" xfId="8" applyNumberFormat="1" applyFont="1" applyFill="1" applyBorder="1" applyAlignment="1">
      <alignment horizontal="center"/>
    </xf>
    <xf numFmtId="165" fontId="27" fillId="2" borderId="11" xfId="8" applyNumberFormat="1" applyFont="1" applyFill="1" applyBorder="1"/>
    <xf numFmtId="165" fontId="29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27" fillId="2" borderId="0" xfId="8" applyNumberFormat="1" applyFont="1" applyFill="1" applyBorder="1"/>
    <xf numFmtId="165" fontId="27" fillId="0" borderId="0" xfId="8" applyNumberFormat="1" applyFont="1" applyFill="1" applyBorder="1"/>
    <xf numFmtId="165" fontId="27" fillId="0" borderId="11" xfId="8" applyNumberFormat="1" applyFont="1" applyFill="1" applyBorder="1"/>
    <xf numFmtId="165" fontId="27" fillId="0" borderId="11" xfId="8" applyNumberFormat="1" applyFont="1" applyFill="1" applyBorder="1" applyAlignment="1">
      <alignment horizontal="right"/>
    </xf>
    <xf numFmtId="165" fontId="27" fillId="0" borderId="0" xfId="8" applyNumberFormat="1" applyFont="1" applyFill="1" applyBorder="1" applyAlignment="1">
      <alignment horizontal="right"/>
    </xf>
    <xf numFmtId="166" fontId="27" fillId="2" borderId="0" xfId="6" applyNumberFormat="1" applyFont="1" applyFill="1"/>
    <xf numFmtId="165" fontId="27" fillId="2" borderId="0" xfId="8" applyNumberFormat="1" applyFont="1" applyFill="1"/>
    <xf numFmtId="0" fontId="26" fillId="0" borderId="0" xfId="7" applyFont="1"/>
    <xf numFmtId="166" fontId="27" fillId="0" borderId="0" xfId="6" applyNumberFormat="1" applyFont="1"/>
    <xf numFmtId="165" fontId="27" fillId="0" borderId="0" xfId="8" applyNumberFormat="1" applyFont="1"/>
    <xf numFmtId="0" fontId="4" fillId="0" borderId="16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0" fontId="9" fillId="0" borderId="16" xfId="1" applyFont="1" applyBorder="1"/>
    <xf numFmtId="0" fontId="14" fillId="0" borderId="16" xfId="1" applyFont="1" applyBorder="1" applyAlignment="1">
      <alignment horizontal="center"/>
    </xf>
    <xf numFmtId="0" fontId="14" fillId="0" borderId="16" xfId="1" applyFont="1" applyBorder="1"/>
    <xf numFmtId="0" fontId="3" fillId="0" borderId="16" xfId="1" applyBorder="1"/>
    <xf numFmtId="0" fontId="3" fillId="0" borderId="20" xfId="1" applyBorder="1"/>
    <xf numFmtId="164" fontId="13" fillId="0" borderId="11" xfId="2" applyFont="1" applyFill="1" applyBorder="1" applyAlignment="1">
      <alignment vertical="center"/>
    </xf>
    <xf numFmtId="164" fontId="12" fillId="0" borderId="12" xfId="2" applyFont="1" applyFill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2" fillId="0" borderId="17" xfId="2" applyFont="1" applyFill="1" applyBorder="1" applyAlignment="1">
      <alignment horizontal="right" vertical="center"/>
    </xf>
    <xf numFmtId="164" fontId="12" fillId="0" borderId="0" xfId="2" applyFont="1" applyFill="1" applyBorder="1" applyAlignment="1">
      <alignment vertical="center"/>
    </xf>
    <xf numFmtId="164" fontId="12" fillId="0" borderId="11" xfId="2" applyFont="1" applyFill="1" applyBorder="1" applyAlignment="1">
      <alignment vertical="center"/>
    </xf>
    <xf numFmtId="164" fontId="12" fillId="0" borderId="0" xfId="5" applyNumberFormat="1" applyFont="1" applyBorder="1" applyAlignment="1">
      <alignment horizontal="right" vertical="center"/>
    </xf>
    <xf numFmtId="164" fontId="12" fillId="0" borderId="11" xfId="5" applyNumberFormat="1" applyFont="1" applyBorder="1" applyAlignment="1">
      <alignment horizontal="right" vertical="center"/>
    </xf>
    <xf numFmtId="164" fontId="12" fillId="0" borderId="13" xfId="2" applyFont="1" applyFill="1" applyBorder="1" applyAlignment="1">
      <alignment horizontal="right" vertical="center"/>
    </xf>
    <xf numFmtId="164" fontId="12" fillId="0" borderId="18" xfId="2" applyFont="1" applyFill="1" applyBorder="1" applyAlignment="1">
      <alignment horizontal="right" vertical="center"/>
    </xf>
    <xf numFmtId="164" fontId="6" fillId="0" borderId="11" xfId="1" applyNumberFormat="1" applyFont="1" applyBorder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7" fillId="0" borderId="0" xfId="2" applyFont="1" applyFill="1" applyBorder="1" applyAlignment="1">
      <alignment horizontal="right" vertical="center"/>
    </xf>
    <xf numFmtId="164" fontId="7" fillId="0" borderId="11" xfId="2" applyFont="1" applyFill="1" applyBorder="1" applyAlignment="1">
      <alignment horizontal="right" vertical="center"/>
    </xf>
    <xf numFmtId="164" fontId="6" fillId="0" borderId="0" xfId="2" applyFont="1" applyFill="1" applyBorder="1" applyAlignment="1">
      <alignment vertical="center"/>
    </xf>
    <xf numFmtId="164" fontId="12" fillId="0" borderId="0" xfId="2" applyFont="1" applyFill="1" applyBorder="1" applyAlignment="1">
      <alignment horizontal="right" vertical="center"/>
    </xf>
    <xf numFmtId="164" fontId="7" fillId="2" borderId="6" xfId="1" applyNumberFormat="1" applyFont="1" applyFill="1" applyBorder="1" applyAlignment="1">
      <alignment vertical="center"/>
    </xf>
    <xf numFmtId="164" fontId="9" fillId="2" borderId="0" xfId="2" applyFont="1" applyFill="1" applyBorder="1" applyAlignment="1">
      <alignment vertical="center"/>
    </xf>
    <xf numFmtId="164" fontId="8" fillId="2" borderId="0" xfId="2" applyFont="1" applyFill="1" applyBorder="1" applyAlignment="1">
      <alignment horizontal="center" vertical="center" wrapText="1"/>
    </xf>
    <xf numFmtId="164" fontId="11" fillId="0" borderId="0" xfId="2" applyFont="1" applyFill="1" applyBorder="1" applyAlignment="1">
      <alignment horizontal="center" vertical="center" wrapText="1"/>
    </xf>
    <xf numFmtId="164" fontId="14" fillId="0" borderId="0" xfId="2" applyFont="1" applyFill="1" applyBorder="1" applyAlignment="1">
      <alignment vertical="center"/>
    </xf>
    <xf numFmtId="164" fontId="14" fillId="0" borderId="0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164" fontId="9" fillId="0" borderId="0" xfId="1" applyNumberFormat="1" applyFont="1" applyAlignment="1">
      <alignment vertical="center"/>
    </xf>
    <xf numFmtId="164" fontId="9" fillId="0" borderId="0" xfId="2" applyFont="1" applyBorder="1" applyAlignment="1">
      <alignment vertical="center"/>
    </xf>
    <xf numFmtId="164" fontId="9" fillId="0" borderId="0" xfId="2" applyFont="1" applyAlignment="1">
      <alignment vertical="center"/>
    </xf>
    <xf numFmtId="164" fontId="4" fillId="0" borderId="16" xfId="1" applyNumberFormat="1" applyFont="1" applyBorder="1" applyAlignment="1">
      <alignment horizontal="center" vertical="center"/>
    </xf>
    <xf numFmtId="164" fontId="9" fillId="0" borderId="0" xfId="2" applyFont="1" applyFill="1" applyAlignment="1">
      <alignment vertical="center"/>
    </xf>
    <xf numFmtId="164" fontId="6" fillId="2" borderId="0" xfId="2" applyFont="1" applyFill="1" applyBorder="1" applyAlignment="1">
      <alignment vertical="center"/>
    </xf>
    <xf numFmtId="164" fontId="7" fillId="0" borderId="0" xfId="2" applyFont="1" applyFill="1" applyBorder="1" applyAlignment="1">
      <alignment horizontal="center" vertical="center" wrapText="1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vertical="center"/>
    </xf>
    <xf numFmtId="164" fontId="14" fillId="0" borderId="16" xfId="1" applyNumberFormat="1" applyFont="1" applyBorder="1"/>
    <xf numFmtId="164" fontId="6" fillId="0" borderId="0" xfId="2" applyFont="1" applyFill="1" applyAlignment="1">
      <alignment vertical="center"/>
    </xf>
    <xf numFmtId="166" fontId="27" fillId="0" borderId="0" xfId="7" applyNumberFormat="1" applyFont="1"/>
    <xf numFmtId="0" fontId="26" fillId="2" borderId="10" xfId="7" applyFont="1" applyFill="1" applyBorder="1"/>
    <xf numFmtId="164" fontId="12" fillId="0" borderId="0" xfId="5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vertical="center"/>
    </xf>
    <xf numFmtId="165" fontId="12" fillId="0" borderId="0" xfId="2" applyNumberFormat="1" applyFont="1" applyFill="1" applyBorder="1" applyAlignment="1">
      <alignment horizontal="center" vertical="center" wrapText="1"/>
    </xf>
    <xf numFmtId="164" fontId="8" fillId="0" borderId="0" xfId="2" applyFont="1" applyFill="1" applyBorder="1" applyAlignment="1">
      <alignment horizontal="center" vertical="center" wrapText="1"/>
    </xf>
    <xf numFmtId="49" fontId="35" fillId="4" borderId="23" xfId="0" applyNumberFormat="1" applyFont="1" applyFill="1" applyBorder="1" applyAlignment="1">
      <alignment wrapText="1"/>
    </xf>
    <xf numFmtId="49" fontId="35" fillId="4" borderId="15" xfId="0" applyNumberFormat="1" applyFont="1" applyFill="1" applyBorder="1" applyAlignment="1">
      <alignment wrapText="1"/>
    </xf>
    <xf numFmtId="0" fontId="4" fillId="0" borderId="5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32" fillId="2" borderId="10" xfId="1" applyFont="1" applyFill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2" fillId="0" borderId="19" xfId="1" applyFont="1" applyBorder="1"/>
    <xf numFmtId="0" fontId="37" fillId="0" borderId="10" xfId="1" applyFont="1" applyBorder="1"/>
    <xf numFmtId="0" fontId="4" fillId="0" borderId="0" xfId="1" applyFont="1" applyAlignment="1">
      <alignment vertical="center"/>
    </xf>
    <xf numFmtId="0" fontId="10" fillId="0" borderId="6" xfId="1" applyFont="1" applyBorder="1" applyAlignment="1">
      <alignment vertical="center"/>
    </xf>
    <xf numFmtId="0" fontId="37" fillId="0" borderId="16" xfId="1" applyFont="1" applyBorder="1"/>
    <xf numFmtId="43" fontId="4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8" fillId="2" borderId="11" xfId="7" applyFont="1" applyFill="1" applyBorder="1" applyAlignment="1">
      <alignment horizontal="center"/>
    </xf>
    <xf numFmtId="0" fontId="25" fillId="0" borderId="16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164" fontId="14" fillId="0" borderId="11" xfId="2" applyFont="1" applyFill="1" applyBorder="1" applyAlignment="1">
      <alignment horizontal="right" vertical="center"/>
    </xf>
    <xf numFmtId="164" fontId="12" fillId="0" borderId="11" xfId="1" applyNumberFormat="1" applyFont="1" applyBorder="1" applyAlignment="1">
      <alignment vertical="center"/>
    </xf>
    <xf numFmtId="164" fontId="12" fillId="0" borderId="11" xfId="5" applyNumberFormat="1" applyFont="1" applyFill="1" applyBorder="1" applyAlignment="1">
      <alignment horizontal="right" vertical="center"/>
    </xf>
    <xf numFmtId="164" fontId="12" fillId="0" borderId="11" xfId="2" applyFont="1" applyFill="1" applyBorder="1" applyAlignment="1">
      <alignment horizontal="right" vertical="center"/>
    </xf>
    <xf numFmtId="0" fontId="4" fillId="0" borderId="19" xfId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164" fontId="9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28" fillId="2" borderId="0" xfId="7" applyFont="1" applyFill="1" applyAlignment="1">
      <alignment horizontal="center"/>
    </xf>
    <xf numFmtId="0" fontId="8" fillId="2" borderId="0" xfId="7" applyFont="1" applyFill="1" applyAlignment="1">
      <alignment horizontal="center"/>
    </xf>
    <xf numFmtId="3" fontId="8" fillId="2" borderId="0" xfId="7" applyNumberFormat="1" applyFont="1" applyFill="1" applyAlignment="1">
      <alignment horizontal="center"/>
    </xf>
    <xf numFmtId="0" fontId="30" fillId="0" borderId="0" xfId="7" applyFont="1" applyAlignment="1">
      <alignment horizontal="center"/>
    </xf>
    <xf numFmtId="0" fontId="14" fillId="2" borderId="0" xfId="7" applyFont="1" applyFill="1"/>
    <xf numFmtId="0" fontId="14" fillId="0" borderId="0" xfId="7" applyFont="1"/>
    <xf numFmtId="0" fontId="8" fillId="0" borderId="0" xfId="7" applyFont="1" applyAlignment="1">
      <alignment horizontal="center"/>
    </xf>
    <xf numFmtId="3" fontId="14" fillId="2" borderId="0" xfId="7" applyNumberFormat="1" applyFont="1" applyFill="1" applyAlignment="1">
      <alignment horizontal="center"/>
    </xf>
    <xf numFmtId="3" fontId="14" fillId="2" borderId="0" xfId="7" applyNumberFormat="1" applyFont="1" applyFill="1"/>
    <xf numFmtId="3" fontId="8" fillId="0" borderId="0" xfId="7" applyNumberFormat="1" applyFont="1" applyAlignment="1">
      <alignment horizontal="center"/>
    </xf>
    <xf numFmtId="3" fontId="8" fillId="2" borderId="0" xfId="7" applyNumberFormat="1" applyFont="1" applyFill="1"/>
    <xf numFmtId="0" fontId="8" fillId="0" borderId="0" xfId="7" applyFont="1"/>
    <xf numFmtId="0" fontId="2" fillId="0" borderId="0" xfId="7"/>
    <xf numFmtId="3" fontId="2" fillId="2" borderId="0" xfId="7" applyNumberFormat="1" applyFill="1"/>
    <xf numFmtId="0" fontId="6" fillId="0" borderId="0" xfId="7" applyFont="1" applyAlignment="1">
      <alignment vertical="top" wrapText="1"/>
    </xf>
    <xf numFmtId="0" fontId="8" fillId="2" borderId="0" xfId="7" applyFont="1" applyFill="1"/>
    <xf numFmtId="0" fontId="9" fillId="0" borderId="0" xfId="7" applyFont="1"/>
    <xf numFmtId="44" fontId="6" fillId="0" borderId="0" xfId="7" applyNumberFormat="1" applyFont="1" applyAlignment="1">
      <alignment vertical="top" wrapText="1"/>
    </xf>
    <xf numFmtId="0" fontId="23" fillId="0" borderId="3" xfId="1" applyFont="1" applyBorder="1" applyAlignment="1">
      <alignment horizontal="left" vertical="center"/>
    </xf>
    <xf numFmtId="164" fontId="12" fillId="0" borderId="31" xfId="8" applyFont="1" applyFill="1" applyBorder="1" applyAlignment="1">
      <alignment horizontal="right" vertical="center"/>
    </xf>
    <xf numFmtId="164" fontId="12" fillId="0" borderId="16" xfId="8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32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12" fillId="0" borderId="0" xfId="1" applyNumberFormat="1" applyFont="1" applyAlignment="1">
      <alignment vertical="center"/>
    </xf>
    <xf numFmtId="0" fontId="13" fillId="0" borderId="0" xfId="1" applyFont="1" applyAlignment="1">
      <alignment horizontal="left" vertical="center"/>
    </xf>
    <xf numFmtId="44" fontId="6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43" fontId="12" fillId="0" borderId="0" xfId="1" applyNumberFormat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1" fillId="0" borderId="0" xfId="1" applyFont="1" applyAlignment="1">
      <alignment horizontal="left" vertical="center" wrapText="1"/>
    </xf>
    <xf numFmtId="164" fontId="21" fillId="0" borderId="0" xfId="1" applyNumberFormat="1" applyFont="1" applyAlignment="1">
      <alignment horizontal="left" vertical="center" wrapText="1"/>
    </xf>
    <xf numFmtId="0" fontId="14" fillId="0" borderId="0" xfId="1" applyFont="1"/>
    <xf numFmtId="164" fontId="14" fillId="0" borderId="0" xfId="1" applyNumberFormat="1" applyFont="1"/>
    <xf numFmtId="0" fontId="8" fillId="0" borderId="0" xfId="1" applyFont="1"/>
    <xf numFmtId="0" fontId="8" fillId="0" borderId="0" xfId="1" applyFont="1" applyAlignment="1">
      <alignment horizontal="center"/>
    </xf>
    <xf numFmtId="0" fontId="37" fillId="0" borderId="0" xfId="1" applyFont="1"/>
    <xf numFmtId="0" fontId="9" fillId="0" borderId="0" xfId="1" applyFont="1"/>
    <xf numFmtId="0" fontId="14" fillId="0" borderId="0" xfId="1" applyFont="1" applyAlignment="1">
      <alignment horizontal="center"/>
    </xf>
    <xf numFmtId="49" fontId="40" fillId="0" borderId="21" xfId="0" applyNumberFormat="1" applyFont="1" applyBorder="1" applyAlignment="1">
      <alignment vertical="center" wrapText="1"/>
    </xf>
    <xf numFmtId="43" fontId="40" fillId="0" borderId="0" xfId="5" applyFont="1" applyAlignment="1">
      <alignment vertical="center" wrapText="1"/>
    </xf>
    <xf numFmtId="43" fontId="40" fillId="2" borderId="0" xfId="5" applyFont="1" applyFill="1" applyAlignment="1">
      <alignment vertical="center" wrapText="1"/>
    </xf>
    <xf numFmtId="0" fontId="40" fillId="2" borderId="0" xfId="0" applyFont="1" applyFill="1" applyAlignment="1">
      <alignment vertical="center" wrapText="1"/>
    </xf>
    <xf numFmtId="49" fontId="40" fillId="0" borderId="22" xfId="0" applyNumberFormat="1" applyFont="1" applyBorder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43" fontId="38" fillId="0" borderId="0" xfId="5" applyFont="1" applyAlignment="1">
      <alignment vertical="center" wrapText="1"/>
    </xf>
    <xf numFmtId="43" fontId="38" fillId="0" borderId="0" xfId="5" applyFont="1" applyFill="1" applyBorder="1" applyAlignment="1">
      <alignment vertical="center" wrapText="1"/>
    </xf>
    <xf numFmtId="0" fontId="42" fillId="0" borderId="32" xfId="0" applyFont="1" applyBorder="1" applyAlignment="1">
      <alignment vertical="top" wrapText="1" readingOrder="1"/>
    </xf>
    <xf numFmtId="49" fontId="39" fillId="3" borderId="21" xfId="0" applyNumberFormat="1" applyFont="1" applyFill="1" applyBorder="1" applyAlignment="1">
      <alignment vertical="center" wrapText="1"/>
    </xf>
    <xf numFmtId="49" fontId="39" fillId="3" borderId="22" xfId="0" applyNumberFormat="1" applyFont="1" applyFill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4" fontId="0" fillId="2" borderId="0" xfId="0" applyNumberFormat="1" applyFill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0" fillId="2" borderId="0" xfId="0" applyFill="1" applyAlignment="1">
      <alignment vertical="center" wrapText="1"/>
    </xf>
    <xf numFmtId="49" fontId="43" fillId="3" borderId="21" xfId="0" applyNumberFormat="1" applyFont="1" applyFill="1" applyBorder="1" applyAlignment="1">
      <alignment vertical="center" wrapText="1"/>
    </xf>
    <xf numFmtId="49" fontId="43" fillId="3" borderId="22" xfId="0" applyNumberFormat="1" applyFont="1" applyFill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44" fontId="41" fillId="0" borderId="15" xfId="0" applyNumberFormat="1" applyFont="1" applyBorder="1" applyAlignment="1">
      <alignment horizontal="center" vertical="center" wrapText="1"/>
    </xf>
    <xf numFmtId="49" fontId="35" fillId="5" borderId="15" xfId="0" applyNumberFormat="1" applyFont="1" applyFill="1" applyBorder="1" applyAlignment="1">
      <alignment wrapText="1"/>
    </xf>
    <xf numFmtId="0" fontId="35" fillId="5" borderId="15" xfId="1" applyFont="1" applyFill="1" applyBorder="1" applyAlignment="1">
      <alignment vertical="top" readingOrder="1"/>
    </xf>
    <xf numFmtId="0" fontId="44" fillId="0" borderId="0" xfId="1" applyFont="1"/>
    <xf numFmtId="0" fontId="35" fillId="4" borderId="15" xfId="1" applyFont="1" applyFill="1" applyBorder="1" applyAlignment="1">
      <alignment vertical="top" readingOrder="1"/>
    </xf>
    <xf numFmtId="49" fontId="41" fillId="6" borderId="15" xfId="0" applyNumberFormat="1" applyFont="1" applyFill="1" applyBorder="1" applyAlignment="1">
      <alignment wrapText="1"/>
    </xf>
    <xf numFmtId="0" fontId="45" fillId="6" borderId="15" xfId="1" applyFont="1" applyFill="1" applyBorder="1" applyAlignment="1">
      <alignment vertical="top" readingOrder="1"/>
    </xf>
    <xf numFmtId="0" fontId="40" fillId="0" borderId="15" xfId="1" applyFont="1" applyBorder="1" applyAlignment="1">
      <alignment vertical="top" wrapText="1" readingOrder="1"/>
    </xf>
    <xf numFmtId="0" fontId="40" fillId="0" borderId="15" xfId="1" applyFont="1" applyBorder="1" applyAlignment="1">
      <alignment vertical="top" readingOrder="1"/>
    </xf>
    <xf numFmtId="0" fontId="45" fillId="6" borderId="15" xfId="1" applyFont="1" applyFill="1" applyBorder="1" applyAlignment="1">
      <alignment vertical="top" wrapText="1" readingOrder="1"/>
    </xf>
    <xf numFmtId="0" fontId="35" fillId="4" borderId="15" xfId="1" applyFont="1" applyFill="1" applyBorder="1" applyAlignment="1">
      <alignment vertical="top" wrapText="1" readingOrder="1"/>
    </xf>
    <xf numFmtId="0" fontId="35" fillId="5" borderId="15" xfId="1" applyFont="1" applyFill="1" applyBorder="1" applyAlignment="1">
      <alignment vertical="top" wrapText="1" readingOrder="1"/>
    </xf>
    <xf numFmtId="49" fontId="39" fillId="0" borderId="23" xfId="0" applyNumberFormat="1" applyFont="1" applyBorder="1" applyAlignment="1">
      <alignment wrapText="1"/>
    </xf>
    <xf numFmtId="0" fontId="44" fillId="0" borderId="0" xfId="0" applyFont="1"/>
    <xf numFmtId="0" fontId="44" fillId="0" borderId="33" xfId="0" applyFont="1" applyBorder="1" applyAlignment="1">
      <alignment vertical="top" wrapText="1"/>
    </xf>
    <xf numFmtId="0" fontId="44" fillId="0" borderId="34" xfId="0" applyFont="1" applyBorder="1" applyAlignment="1">
      <alignment vertical="top" wrapText="1"/>
    </xf>
    <xf numFmtId="0" fontId="44" fillId="0" borderId="37" xfId="0" applyFont="1" applyBorder="1" applyAlignment="1">
      <alignment vertical="top" wrapText="1"/>
    </xf>
    <xf numFmtId="0" fontId="49" fillId="0" borderId="0" xfId="0" applyFont="1" applyAlignment="1">
      <alignment vertical="top" wrapText="1" readingOrder="1"/>
    </xf>
    <xf numFmtId="0" fontId="44" fillId="0" borderId="40" xfId="0" applyFont="1" applyBorder="1" applyAlignment="1">
      <alignment vertical="top" wrapText="1"/>
    </xf>
    <xf numFmtId="0" fontId="44" fillId="0" borderId="41" xfId="0" applyFont="1" applyBorder="1" applyAlignment="1">
      <alignment vertical="top" wrapText="1"/>
    </xf>
    <xf numFmtId="0" fontId="44" fillId="0" borderId="36" xfId="0" applyFont="1" applyBorder="1" applyAlignment="1">
      <alignment vertical="top" wrapText="1"/>
    </xf>
    <xf numFmtId="0" fontId="44" fillId="0" borderId="39" xfId="0" applyFont="1" applyBorder="1" applyAlignment="1">
      <alignment vertical="top" wrapText="1"/>
    </xf>
    <xf numFmtId="0" fontId="44" fillId="0" borderId="42" xfId="0" applyFont="1" applyBorder="1" applyAlignment="1">
      <alignment vertical="top" wrapText="1"/>
    </xf>
    <xf numFmtId="0" fontId="39" fillId="0" borderId="15" xfId="1" applyFont="1" applyBorder="1" applyAlignment="1">
      <alignment vertical="top" readingOrder="1"/>
    </xf>
    <xf numFmtId="0" fontId="38" fillId="0" borderId="15" xfId="1" applyFont="1" applyBorder="1" applyAlignment="1">
      <alignment vertical="top" readingOrder="1"/>
    </xf>
    <xf numFmtId="0" fontId="39" fillId="6" borderId="15" xfId="1" applyFont="1" applyFill="1" applyBorder="1" applyAlignment="1">
      <alignment vertical="top" readingOrder="1"/>
    </xf>
    <xf numFmtId="44" fontId="35" fillId="5" borderId="15" xfId="1" applyNumberFormat="1" applyFont="1" applyFill="1" applyBorder="1" applyAlignment="1">
      <alignment vertical="top" wrapText="1" readingOrder="1"/>
    </xf>
    <xf numFmtId="44" fontId="35" fillId="4" borderId="15" xfId="1" applyNumberFormat="1" applyFont="1" applyFill="1" applyBorder="1" applyAlignment="1">
      <alignment vertical="top" wrapText="1" readingOrder="1"/>
    </xf>
    <xf numFmtId="44" fontId="39" fillId="6" borderId="15" xfId="1" applyNumberFormat="1" applyFont="1" applyFill="1" applyBorder="1" applyAlignment="1">
      <alignment vertical="top" wrapText="1" readingOrder="1"/>
    </xf>
    <xf numFmtId="44" fontId="39" fillId="0" borderId="15" xfId="1" applyNumberFormat="1" applyFont="1" applyBorder="1" applyAlignment="1">
      <alignment vertical="top" wrapText="1" readingOrder="1"/>
    </xf>
    <xf numFmtId="44" fontId="38" fillId="0" borderId="15" xfId="1" applyNumberFormat="1" applyFont="1" applyBorder="1" applyAlignment="1">
      <alignment vertical="top" wrapText="1" readingOrder="1"/>
    </xf>
    <xf numFmtId="44" fontId="45" fillId="6" borderId="15" xfId="1" applyNumberFormat="1" applyFont="1" applyFill="1" applyBorder="1" applyAlignment="1">
      <alignment vertical="top" wrapText="1" readingOrder="1"/>
    </xf>
    <xf numFmtId="44" fontId="40" fillId="0" borderId="15" xfId="1" applyNumberFormat="1" applyFont="1" applyBorder="1" applyAlignment="1">
      <alignment vertical="top" wrapText="1" readingOrder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43" fontId="39" fillId="0" borderId="26" xfId="5" applyFont="1" applyBorder="1" applyAlignment="1">
      <alignment horizontal="center" vertical="center" wrapText="1"/>
    </xf>
    <xf numFmtId="43" fontId="39" fillId="0" borderId="27" xfId="5" applyFont="1" applyBorder="1" applyAlignment="1">
      <alignment horizontal="center" vertical="center" wrapText="1"/>
    </xf>
    <xf numFmtId="49" fontId="35" fillId="5" borderId="23" xfId="0" applyNumberFormat="1" applyFont="1" applyFill="1" applyBorder="1" applyAlignment="1">
      <alignment wrapText="1"/>
    </xf>
    <xf numFmtId="44" fontId="35" fillId="5" borderId="24" xfId="1" applyNumberFormat="1" applyFont="1" applyFill="1" applyBorder="1" applyAlignment="1">
      <alignment vertical="top" wrapText="1" readingOrder="1"/>
    </xf>
    <xf numFmtId="44" fontId="35" fillId="4" borderId="24" xfId="1" applyNumberFormat="1" applyFont="1" applyFill="1" applyBorder="1" applyAlignment="1">
      <alignment vertical="top" wrapText="1" readingOrder="1"/>
    </xf>
    <xf numFmtId="49" fontId="39" fillId="6" borderId="23" xfId="0" applyNumberFormat="1" applyFont="1" applyFill="1" applyBorder="1" applyAlignment="1">
      <alignment wrapText="1"/>
    </xf>
    <xf numFmtId="44" fontId="39" fillId="6" borderId="24" xfId="1" applyNumberFormat="1" applyFont="1" applyFill="1" applyBorder="1" applyAlignment="1">
      <alignment vertical="top" wrapText="1" readingOrder="1"/>
    </xf>
    <xf numFmtId="44" fontId="39" fillId="0" borderId="24" xfId="1" applyNumberFormat="1" applyFont="1" applyBorder="1" applyAlignment="1">
      <alignment vertical="top" wrapText="1" readingOrder="1"/>
    </xf>
    <xf numFmtId="49" fontId="38" fillId="0" borderId="23" xfId="0" applyNumberFormat="1" applyFont="1" applyBorder="1" applyAlignment="1">
      <alignment wrapText="1"/>
    </xf>
    <xf numFmtId="44" fontId="38" fillId="0" borderId="24" xfId="1" applyNumberFormat="1" applyFont="1" applyBorder="1" applyAlignment="1">
      <alignment vertical="top" wrapText="1" readingOrder="1"/>
    </xf>
    <xf numFmtId="0" fontId="35" fillId="4" borderId="23" xfId="1" applyFont="1" applyFill="1" applyBorder="1" applyAlignment="1">
      <alignment vertical="top" wrapText="1" readingOrder="1"/>
    </xf>
    <xf numFmtId="0" fontId="39" fillId="6" borderId="23" xfId="1" applyFont="1" applyFill="1" applyBorder="1" applyAlignment="1">
      <alignment vertical="top" wrapText="1" readingOrder="1"/>
    </xf>
    <xf numFmtId="0" fontId="39" fillId="0" borderId="23" xfId="1" applyFont="1" applyBorder="1" applyAlignment="1">
      <alignment vertical="top" wrapText="1" readingOrder="1"/>
    </xf>
    <xf numFmtId="0" fontId="38" fillId="0" borderId="23" xfId="1" applyFont="1" applyBorder="1" applyAlignment="1">
      <alignment vertical="top" wrapText="1" readingOrder="1"/>
    </xf>
    <xf numFmtId="0" fontId="38" fillId="0" borderId="28" xfId="1" applyFont="1" applyBorder="1" applyAlignment="1">
      <alignment vertical="top" wrapText="1" readingOrder="1"/>
    </xf>
    <xf numFmtId="0" fontId="38" fillId="0" borderId="29" xfId="1" applyFont="1" applyBorder="1" applyAlignment="1">
      <alignment vertical="top" readingOrder="1"/>
    </xf>
    <xf numFmtId="44" fontId="38" fillId="0" borderId="29" xfId="1" applyNumberFormat="1" applyFont="1" applyBorder="1" applyAlignment="1">
      <alignment vertical="top" wrapText="1" readingOrder="1"/>
    </xf>
    <xf numFmtId="44" fontId="38" fillId="0" borderId="30" xfId="1" applyNumberFormat="1" applyFont="1" applyBorder="1" applyAlignment="1">
      <alignment vertical="top" wrapText="1" readingOrder="1"/>
    </xf>
    <xf numFmtId="0" fontId="27" fillId="0" borderId="0" xfId="9" applyFont="1"/>
    <xf numFmtId="0" fontId="27" fillId="2" borderId="0" xfId="9" applyFont="1" applyFill="1"/>
    <xf numFmtId="0" fontId="27" fillId="2" borderId="11" xfId="9" applyFont="1" applyFill="1" applyBorder="1"/>
    <xf numFmtId="0" fontId="27" fillId="2" borderId="10" xfId="9" applyFont="1" applyFill="1" applyBorder="1"/>
    <xf numFmtId="0" fontId="27" fillId="0" borderId="11" xfId="9" applyFont="1" applyBorder="1"/>
    <xf numFmtId="3" fontId="14" fillId="2" borderId="0" xfId="10" applyNumberFormat="1" applyFont="1" applyFill="1"/>
    <xf numFmtId="0" fontId="27" fillId="0" borderId="0" xfId="10" applyFont="1"/>
    <xf numFmtId="0" fontId="8" fillId="0" borderId="0" xfId="10" applyFont="1" applyAlignment="1">
      <alignment horizontal="center"/>
    </xf>
    <xf numFmtId="0" fontId="9" fillId="0" borderId="0" xfId="10" applyFont="1"/>
    <xf numFmtId="3" fontId="8" fillId="2" borderId="0" xfId="10" applyNumberFormat="1" applyFont="1" applyFill="1"/>
    <xf numFmtId="0" fontId="8" fillId="2" borderId="0" xfId="10" applyFont="1" applyFill="1"/>
    <xf numFmtId="0" fontId="8" fillId="0" borderId="0" xfId="10" applyFont="1"/>
    <xf numFmtId="166" fontId="44" fillId="0" borderId="0" xfId="6" applyNumberFormat="1" applyFont="1" applyFill="1" applyBorder="1" applyAlignment="1">
      <alignment vertical="center" wrapText="1"/>
    </xf>
    <xf numFmtId="0" fontId="6" fillId="0" borderId="0" xfId="10" applyFont="1" applyAlignment="1">
      <alignment vertical="center"/>
    </xf>
    <xf numFmtId="0" fontId="31" fillId="0" borderId="0" xfId="9" applyFont="1"/>
    <xf numFmtId="0" fontId="31" fillId="2" borderId="0" xfId="9" applyFont="1" applyFill="1"/>
    <xf numFmtId="0" fontId="31" fillId="2" borderId="11" xfId="9" applyFont="1" applyFill="1" applyBorder="1"/>
    <xf numFmtId="164" fontId="30" fillId="7" borderId="14" xfId="11" applyFont="1" applyFill="1" applyBorder="1" applyAlignment="1">
      <alignment vertical="center" wrapText="1"/>
    </xf>
    <xf numFmtId="164" fontId="30" fillId="7" borderId="14" xfId="11" applyFont="1" applyFill="1" applyBorder="1"/>
    <xf numFmtId="165" fontId="30" fillId="7" borderId="14" xfId="11" applyNumberFormat="1" applyFont="1" applyFill="1" applyBorder="1" applyAlignment="1">
      <alignment horizontal="left" vertical="center" wrapText="1"/>
    </xf>
    <xf numFmtId="0" fontId="31" fillId="2" borderId="10" xfId="9" applyFont="1" applyFill="1" applyBorder="1"/>
    <xf numFmtId="164" fontId="31" fillId="2" borderId="0" xfId="11" applyFont="1" applyFill="1" applyBorder="1"/>
    <xf numFmtId="164" fontId="31" fillId="0" borderId="0" xfId="9" applyNumberFormat="1" applyFont="1"/>
    <xf numFmtId="0" fontId="31" fillId="2" borderId="0" xfId="9" applyFont="1" applyFill="1" applyAlignment="1">
      <alignment vertical="center" wrapText="1"/>
    </xf>
    <xf numFmtId="165" fontId="30" fillId="7" borderId="43" xfId="11" applyNumberFormat="1" applyFont="1" applyFill="1" applyBorder="1" applyAlignment="1">
      <alignment horizontal="left" vertical="center" wrapText="1"/>
    </xf>
    <xf numFmtId="164" fontId="30" fillId="2" borderId="0" xfId="11" applyFont="1" applyFill="1" applyBorder="1" applyAlignment="1">
      <alignment vertical="center" wrapText="1"/>
    </xf>
    <xf numFmtId="165" fontId="30" fillId="2" borderId="43" xfId="11" applyNumberFormat="1" applyFont="1" applyFill="1" applyBorder="1" applyAlignment="1">
      <alignment horizontal="left" vertical="center" wrapText="1"/>
    </xf>
    <xf numFmtId="166" fontId="40" fillId="0" borderId="0" xfId="6" applyNumberFormat="1" applyFont="1" applyBorder="1"/>
    <xf numFmtId="0" fontId="31" fillId="2" borderId="0" xfId="9" applyFont="1" applyFill="1" applyAlignment="1">
      <alignment horizontal="center" vertical="center" wrapText="1"/>
    </xf>
    <xf numFmtId="0" fontId="31" fillId="2" borderId="43" xfId="9" applyFont="1" applyFill="1" applyBorder="1"/>
    <xf numFmtId="0" fontId="30" fillId="0" borderId="0" xfId="9" applyFont="1"/>
    <xf numFmtId="0" fontId="30" fillId="2" borderId="0" xfId="9" applyFont="1" applyFill="1"/>
    <xf numFmtId="166" fontId="45" fillId="0" borderId="0" xfId="6" applyNumberFormat="1" applyFont="1" applyBorder="1"/>
    <xf numFmtId="0" fontId="30" fillId="2" borderId="11" xfId="9" applyFont="1" applyFill="1" applyBorder="1"/>
    <xf numFmtId="0" fontId="30" fillId="2" borderId="10" xfId="9" applyFont="1" applyFill="1" applyBorder="1"/>
    <xf numFmtId="0" fontId="28" fillId="2" borderId="11" xfId="9" applyFont="1" applyFill="1" applyBorder="1" applyAlignment="1">
      <alignment horizontal="center"/>
    </xf>
    <xf numFmtId="0" fontId="28" fillId="2" borderId="0" xfId="9" applyFont="1" applyFill="1" applyAlignment="1">
      <alignment horizontal="center"/>
    </xf>
    <xf numFmtId="0" fontId="28" fillId="2" borderId="10" xfId="9" applyFont="1" applyFill="1" applyBorder="1" applyAlignment="1">
      <alignment horizontal="center"/>
    </xf>
    <xf numFmtId="0" fontId="6" fillId="0" borderId="0" xfId="9" applyFont="1" applyAlignment="1">
      <alignment vertical="center"/>
    </xf>
    <xf numFmtId="0" fontId="25" fillId="2" borderId="0" xfId="9" applyFont="1" applyFill="1" applyAlignment="1">
      <alignment vertical="top" wrapText="1"/>
    </xf>
    <xf numFmtId="0" fontId="25" fillId="2" borderId="7" xfId="9" applyFont="1" applyFill="1" applyBorder="1" applyAlignment="1">
      <alignment horizontal="left" vertical="top" wrapText="1"/>
    </xf>
    <xf numFmtId="0" fontId="25" fillId="2" borderId="6" xfId="9" applyFont="1" applyFill="1" applyBorder="1" applyAlignment="1">
      <alignment horizontal="left" vertical="top" wrapText="1"/>
    </xf>
    <xf numFmtId="0" fontId="25" fillId="2" borderId="6" xfId="9" applyFont="1" applyFill="1" applyBorder="1" applyAlignment="1">
      <alignment vertical="top" wrapText="1"/>
    </xf>
    <xf numFmtId="0" fontId="25" fillId="2" borderId="6" xfId="9" applyFont="1" applyFill="1" applyBorder="1" applyAlignment="1">
      <alignment horizontal="center" vertical="center" wrapText="1"/>
    </xf>
    <xf numFmtId="0" fontId="5" fillId="0" borderId="6" xfId="9" applyFont="1" applyBorder="1" applyAlignment="1">
      <alignment vertical="center"/>
    </xf>
    <xf numFmtId="0" fontId="5" fillId="0" borderId="10" xfId="9" applyFont="1" applyBorder="1" applyAlignment="1">
      <alignment horizontal="center" vertical="center"/>
    </xf>
    <xf numFmtId="0" fontId="19" fillId="2" borderId="9" xfId="9" applyFont="1" applyFill="1" applyBorder="1" applyAlignment="1">
      <alignment vertical="top" wrapText="1"/>
    </xf>
    <xf numFmtId="0" fontId="18" fillId="0" borderId="9" xfId="9" applyFont="1" applyBorder="1" applyAlignment="1">
      <alignment vertical="center"/>
    </xf>
    <xf numFmtId="0" fontId="18" fillId="0" borderId="9" xfId="9" applyFont="1" applyBorder="1" applyAlignment="1">
      <alignment vertical="top" wrapText="1"/>
    </xf>
    <xf numFmtId="0" fontId="18" fillId="0" borderId="2" xfId="9" applyFont="1" applyBorder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30" fillId="2" borderId="0" xfId="9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3" fillId="0" borderId="0" xfId="1" applyFont="1" applyAlignment="1">
      <alignment horizontal="center"/>
    </xf>
    <xf numFmtId="0" fontId="53" fillId="0" borderId="16" xfId="1" applyFont="1" applyBorder="1" applyAlignment="1">
      <alignment horizontal="center"/>
    </xf>
    <xf numFmtId="0" fontId="24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27" fillId="0" borderId="0" xfId="7" applyFont="1" applyAlignment="1">
      <alignment horizontal="center"/>
    </xf>
    <xf numFmtId="0" fontId="28" fillId="0" borderId="0" xfId="7" applyFont="1" applyAlignment="1">
      <alignment horizontal="center"/>
    </xf>
    <xf numFmtId="0" fontId="34" fillId="0" borderId="0" xfId="1" applyFont="1" applyAlignment="1">
      <alignment vertical="center" wrapText="1"/>
    </xf>
    <xf numFmtId="0" fontId="34" fillId="0" borderId="11" xfId="1" applyFont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8" fillId="0" borderId="11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8" fillId="2" borderId="10" xfId="7" applyFont="1" applyFill="1" applyBorder="1" applyAlignment="1">
      <alignment horizontal="center"/>
    </xf>
    <xf numFmtId="0" fontId="28" fillId="2" borderId="0" xfId="7" applyFont="1" applyFill="1" applyAlignment="1">
      <alignment horizontal="center"/>
    </xf>
    <xf numFmtId="0" fontId="28" fillId="2" borderId="11" xfId="7" applyFont="1" applyFill="1" applyBorder="1" applyAlignment="1">
      <alignment horizontal="center"/>
    </xf>
    <xf numFmtId="0" fontId="6" fillId="0" borderId="0" xfId="7" applyFont="1" applyAlignment="1">
      <alignment horizontal="left" vertical="top" wrapText="1"/>
    </xf>
    <xf numFmtId="0" fontId="6" fillId="0" borderId="0" xfId="7" applyFont="1" applyAlignment="1">
      <alignment horizontal="center" vertical="center" wrapText="1"/>
    </xf>
    <xf numFmtId="0" fontId="33" fillId="2" borderId="3" xfId="7" applyFont="1" applyFill="1" applyBorder="1" applyAlignment="1">
      <alignment horizontal="center"/>
    </xf>
    <xf numFmtId="0" fontId="33" fillId="2" borderId="4" xfId="7" applyFont="1" applyFill="1" applyBorder="1" applyAlignment="1">
      <alignment horizontal="center"/>
    </xf>
    <xf numFmtId="0" fontId="33" fillId="2" borderId="2" xfId="7" applyFont="1" applyFill="1" applyBorder="1" applyAlignment="1">
      <alignment horizontal="center"/>
    </xf>
    <xf numFmtId="0" fontId="23" fillId="0" borderId="1" xfId="7" applyFont="1" applyBorder="1" applyAlignment="1">
      <alignment horizontal="center" vertical="center"/>
    </xf>
    <xf numFmtId="0" fontId="23" fillId="0" borderId="8" xfId="7" applyFont="1" applyBorder="1" applyAlignment="1">
      <alignment horizontal="center" vertical="center"/>
    </xf>
    <xf numFmtId="0" fontId="5" fillId="0" borderId="3" xfId="7" applyFont="1" applyBorder="1" applyAlignment="1">
      <alignment horizontal="left" vertical="center"/>
    </xf>
    <xf numFmtId="0" fontId="5" fillId="0" borderId="4" xfId="7" applyFont="1" applyBorder="1" applyAlignment="1">
      <alignment horizontal="left" vertical="center"/>
    </xf>
    <xf numFmtId="0" fontId="5" fillId="0" borderId="2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 wrapText="1"/>
    </xf>
    <xf numFmtId="0" fontId="5" fillId="0" borderId="7" xfId="7" applyFont="1" applyBorder="1" applyAlignment="1">
      <alignment horizontal="left" vertical="center" wrapText="1"/>
    </xf>
    <xf numFmtId="0" fontId="24" fillId="2" borderId="3" xfId="7" applyFont="1" applyFill="1" applyBorder="1" applyAlignment="1">
      <alignment horizontal="center" vertical="center" wrapText="1"/>
    </xf>
    <xf numFmtId="0" fontId="24" fillId="2" borderId="4" xfId="7" applyFont="1" applyFill="1" applyBorder="1" applyAlignment="1">
      <alignment horizontal="center" vertical="center" wrapText="1"/>
    </xf>
    <xf numFmtId="0" fontId="24" fillId="2" borderId="2" xfId="7" applyFont="1" applyFill="1" applyBorder="1" applyAlignment="1">
      <alignment horizontal="center" vertical="center" wrapText="1"/>
    </xf>
    <xf numFmtId="0" fontId="5" fillId="0" borderId="3" xfId="7" applyFont="1" applyBorder="1" applyAlignment="1">
      <alignment horizontal="left" vertical="center" wrapText="1"/>
    </xf>
    <xf numFmtId="0" fontId="5" fillId="0" borderId="2" xfId="7" applyFont="1" applyBorder="1" applyAlignment="1">
      <alignment horizontal="left" vertical="center" wrapText="1"/>
    </xf>
    <xf numFmtId="0" fontId="8" fillId="0" borderId="10" xfId="7" applyFont="1" applyBorder="1" applyAlignment="1">
      <alignment horizontal="center"/>
    </xf>
    <xf numFmtId="0" fontId="8" fillId="0" borderId="0" xfId="7" applyFont="1" applyAlignment="1">
      <alignment horizontal="center"/>
    </xf>
    <xf numFmtId="0" fontId="8" fillId="0" borderId="11" xfId="7" applyFont="1" applyBorder="1" applyAlignment="1">
      <alignment horizontal="center"/>
    </xf>
    <xf numFmtId="0" fontId="52" fillId="2" borderId="3" xfId="9" applyFont="1" applyFill="1" applyBorder="1" applyAlignment="1">
      <alignment horizontal="center" vertical="center"/>
    </xf>
    <xf numFmtId="0" fontId="52" fillId="2" borderId="4" xfId="9" applyFont="1" applyFill="1" applyBorder="1" applyAlignment="1">
      <alignment horizontal="center" vertical="center"/>
    </xf>
    <xf numFmtId="0" fontId="52" fillId="2" borderId="2" xfId="9" applyFont="1" applyFill="1" applyBorder="1" applyAlignment="1">
      <alignment horizontal="center" vertical="center"/>
    </xf>
    <xf numFmtId="0" fontId="30" fillId="2" borderId="5" xfId="10" applyFont="1" applyFill="1" applyBorder="1" applyAlignment="1">
      <alignment horizontal="center"/>
    </xf>
    <xf numFmtId="0" fontId="30" fillId="2" borderId="6" xfId="10" applyFont="1" applyFill="1" applyBorder="1" applyAlignment="1">
      <alignment horizontal="center"/>
    </xf>
    <xf numFmtId="0" fontId="30" fillId="2" borderId="7" xfId="10" applyFont="1" applyFill="1" applyBorder="1" applyAlignment="1">
      <alignment horizontal="center"/>
    </xf>
    <xf numFmtId="0" fontId="28" fillId="2" borderId="10" xfId="9" applyFont="1" applyFill="1" applyBorder="1" applyAlignment="1">
      <alignment horizontal="center"/>
    </xf>
    <xf numFmtId="0" fontId="28" fillId="2" borderId="0" xfId="9" applyFont="1" applyFill="1" applyAlignment="1">
      <alignment horizontal="center"/>
    </xf>
    <xf numFmtId="0" fontId="28" fillId="2" borderId="11" xfId="9" applyFont="1" applyFill="1" applyBorder="1" applyAlignment="1">
      <alignment horizontal="center"/>
    </xf>
    <xf numFmtId="0" fontId="5" fillId="0" borderId="1" xfId="9" applyFont="1" applyBorder="1" applyAlignment="1">
      <alignment horizontal="center" vertical="center"/>
    </xf>
    <xf numFmtId="0" fontId="5" fillId="0" borderId="8" xfId="9" applyFont="1" applyBorder="1" applyAlignment="1">
      <alignment horizontal="center" vertical="center"/>
    </xf>
    <xf numFmtId="0" fontId="18" fillId="0" borderId="3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" xfId="9" applyFont="1" applyBorder="1" applyAlignment="1">
      <alignment horizontal="left" vertical="top" wrapText="1"/>
    </xf>
    <xf numFmtId="0" fontId="18" fillId="0" borderId="2" xfId="9" applyFont="1" applyBorder="1" applyAlignment="1">
      <alignment horizontal="left" vertical="top"/>
    </xf>
    <xf numFmtId="0" fontId="19" fillId="2" borderId="3" xfId="9" applyFont="1" applyFill="1" applyBorder="1" applyAlignment="1">
      <alignment horizontal="center" vertical="center" wrapText="1"/>
    </xf>
    <xf numFmtId="0" fontId="19" fillId="2" borderId="4" xfId="9" applyFont="1" applyFill="1" applyBorder="1" applyAlignment="1">
      <alignment horizontal="center" vertical="center" wrapText="1"/>
    </xf>
    <xf numFmtId="0" fontId="19" fillId="2" borderId="3" xfId="9" applyFont="1" applyFill="1" applyBorder="1" applyAlignment="1">
      <alignment horizontal="left" vertical="top" wrapText="1"/>
    </xf>
    <xf numFmtId="0" fontId="19" fillId="2" borderId="2" xfId="9" applyFont="1" applyFill="1" applyBorder="1" applyAlignment="1">
      <alignment horizontal="left" vertical="top" wrapText="1"/>
    </xf>
    <xf numFmtId="0" fontId="31" fillId="2" borderId="31" xfId="9" applyFont="1" applyFill="1" applyBorder="1" applyAlignment="1">
      <alignment horizontal="left" vertical="top" wrapText="1"/>
    </xf>
    <xf numFmtId="0" fontId="31" fillId="2" borderId="0" xfId="9" applyFont="1" applyFill="1" applyAlignment="1">
      <alignment horizontal="left" vertical="top" wrapText="1"/>
    </xf>
    <xf numFmtId="0" fontId="27" fillId="2" borderId="3" xfId="9" applyFont="1" applyFill="1" applyBorder="1" applyAlignment="1">
      <alignment horizontal="center"/>
    </xf>
    <xf numFmtId="0" fontId="27" fillId="2" borderId="4" xfId="9" applyFont="1" applyFill="1" applyBorder="1" applyAlignment="1">
      <alignment horizontal="center"/>
    </xf>
    <xf numFmtId="0" fontId="27" fillId="2" borderId="2" xfId="9" applyFont="1" applyFill="1" applyBorder="1" applyAlignment="1">
      <alignment horizontal="center"/>
    </xf>
    <xf numFmtId="0" fontId="44" fillId="0" borderId="0" xfId="0" applyFont="1"/>
    <xf numFmtId="0" fontId="51" fillId="0" borderId="0" xfId="0" applyFont="1" applyAlignment="1">
      <alignment horizontal="center" vertical="top" wrapText="1" readingOrder="1"/>
    </xf>
    <xf numFmtId="0" fontId="16" fillId="0" borderId="0" xfId="0" applyFont="1" applyAlignment="1">
      <alignment vertical="top" wrapText="1" readingOrder="1"/>
    </xf>
    <xf numFmtId="0" fontId="49" fillId="0" borderId="0" xfId="0" applyFont="1" applyAlignment="1">
      <alignment vertical="top" wrapText="1" readingOrder="1"/>
    </xf>
    <xf numFmtId="0" fontId="49" fillId="0" borderId="0" xfId="0" applyFont="1" applyAlignment="1">
      <alignment horizontal="left" vertical="top" wrapText="1" readingOrder="1"/>
    </xf>
    <xf numFmtId="0" fontId="49" fillId="0" borderId="0" xfId="0" applyFont="1" applyAlignment="1">
      <alignment horizontal="center" vertical="top" wrapText="1" readingOrder="1"/>
    </xf>
    <xf numFmtId="0" fontId="50" fillId="0" borderId="22" xfId="0" applyFont="1" applyBorder="1" applyAlignment="1">
      <alignment horizontal="center" vertical="top" wrapText="1" readingOrder="1"/>
    </xf>
    <xf numFmtId="0" fontId="44" fillId="0" borderId="40" xfId="0" applyFont="1" applyBorder="1" applyAlignment="1">
      <alignment vertical="top" wrapText="1"/>
    </xf>
    <xf numFmtId="0" fontId="50" fillId="0" borderId="40" xfId="0" applyFont="1" applyBorder="1" applyAlignment="1">
      <alignment horizontal="center" vertical="top" wrapText="1" readingOrder="1"/>
    </xf>
    <xf numFmtId="0" fontId="44" fillId="0" borderId="41" xfId="0" applyFont="1" applyBorder="1" applyAlignment="1">
      <alignment vertical="top" wrapText="1"/>
    </xf>
    <xf numFmtId="0" fontId="50" fillId="0" borderId="41" xfId="0" applyFont="1" applyBorder="1" applyAlignment="1">
      <alignment horizontal="center" vertical="top" wrapText="1" readingOrder="1"/>
    </xf>
    <xf numFmtId="0" fontId="15" fillId="0" borderId="38" xfId="0" applyFont="1" applyBorder="1" applyAlignment="1">
      <alignment vertical="top" wrapText="1" readingOrder="1"/>
    </xf>
    <xf numFmtId="0" fontId="44" fillId="0" borderId="37" xfId="0" applyFont="1" applyBorder="1" applyAlignment="1">
      <alignment vertical="top" wrapText="1"/>
    </xf>
    <xf numFmtId="0" fontId="15" fillId="0" borderId="0" xfId="0" applyFont="1" applyAlignment="1">
      <alignment vertical="top" wrapText="1" readingOrder="1"/>
    </xf>
    <xf numFmtId="0" fontId="48" fillId="0" borderId="39" xfId="0" applyFont="1" applyBorder="1" applyAlignment="1">
      <alignment horizontal="center" vertical="top" wrapText="1" readingOrder="1"/>
    </xf>
    <xf numFmtId="0" fontId="50" fillId="0" borderId="38" xfId="0" applyFont="1" applyBorder="1" applyAlignment="1">
      <alignment vertical="top" wrapText="1" readingOrder="1"/>
    </xf>
    <xf numFmtId="0" fontId="50" fillId="0" borderId="37" xfId="0" applyFont="1" applyBorder="1" applyAlignment="1">
      <alignment vertical="top" wrapText="1" readingOrder="1"/>
    </xf>
    <xf numFmtId="0" fontId="50" fillId="0" borderId="35" xfId="0" applyFont="1" applyBorder="1" applyAlignment="1">
      <alignment vertical="top" wrapText="1" readingOrder="1"/>
    </xf>
    <xf numFmtId="0" fontId="44" fillId="0" borderId="33" xfId="0" applyFont="1" applyBorder="1" applyAlignment="1">
      <alignment vertical="top" wrapText="1"/>
    </xf>
    <xf numFmtId="0" fontId="50" fillId="0" borderId="33" xfId="0" applyFont="1" applyBorder="1" applyAlignment="1">
      <alignment vertical="top" wrapText="1" readingOrder="1"/>
    </xf>
    <xf numFmtId="0" fontId="44" fillId="0" borderId="34" xfId="0" applyFont="1" applyBorder="1" applyAlignment="1">
      <alignment vertical="top" wrapText="1"/>
    </xf>
    <xf numFmtId="0" fontId="48" fillId="0" borderId="34" xfId="0" applyFont="1" applyBorder="1" applyAlignment="1">
      <alignment vertical="top" wrapText="1" readingOrder="1"/>
    </xf>
    <xf numFmtId="0" fontId="48" fillId="0" borderId="34" xfId="0" applyFont="1" applyBorder="1" applyAlignment="1">
      <alignment horizontal="center" vertical="top" wrapText="1" readingOrder="1"/>
    </xf>
    <xf numFmtId="0" fontId="48" fillId="0" borderId="33" xfId="0" applyFont="1" applyBorder="1" applyAlignment="1">
      <alignment horizontal="center" vertical="top" wrapText="1" readingOrder="1"/>
    </xf>
    <xf numFmtId="0" fontId="47" fillId="0" borderId="38" xfId="0" applyFont="1" applyBorder="1" applyAlignment="1">
      <alignment vertical="top" wrapText="1" readingOrder="1"/>
    </xf>
    <xf numFmtId="167" fontId="48" fillId="0" borderId="38" xfId="0" applyNumberFormat="1" applyFont="1" applyBorder="1" applyAlignment="1">
      <alignment vertical="top" wrapText="1" readingOrder="1"/>
    </xf>
    <xf numFmtId="167" fontId="48" fillId="0" borderId="37" xfId="0" applyNumberFormat="1" applyFont="1" applyBorder="1" applyAlignment="1">
      <alignment vertical="top" wrapText="1" readingOrder="1"/>
    </xf>
    <xf numFmtId="0" fontId="47" fillId="0" borderId="0" xfId="0" applyFont="1" applyAlignment="1">
      <alignment vertical="top" wrapText="1" readingOrder="1"/>
    </xf>
    <xf numFmtId="0" fontId="46" fillId="0" borderId="39" xfId="0" applyFont="1" applyBorder="1" applyAlignment="1">
      <alignment horizontal="center" vertical="top" wrapText="1" readingOrder="1"/>
    </xf>
    <xf numFmtId="167" fontId="46" fillId="0" borderId="38" xfId="0" applyNumberFormat="1" applyFont="1" applyBorder="1" applyAlignment="1">
      <alignment vertical="top" wrapText="1" readingOrder="1"/>
    </xf>
    <xf numFmtId="167" fontId="46" fillId="0" borderId="37" xfId="0" applyNumberFormat="1" applyFont="1" applyBorder="1" applyAlignment="1">
      <alignment vertical="top" wrapText="1" readingOrder="1"/>
    </xf>
    <xf numFmtId="0" fontId="48" fillId="0" borderId="38" xfId="0" applyFont="1" applyBorder="1" applyAlignment="1">
      <alignment vertical="top" wrapText="1" readingOrder="1"/>
    </xf>
    <xf numFmtId="0" fontId="48" fillId="0" borderId="37" xfId="0" applyFont="1" applyBorder="1" applyAlignment="1">
      <alignment vertical="top" wrapText="1" readingOrder="1"/>
    </xf>
    <xf numFmtId="0" fontId="16" fillId="0" borderId="38" xfId="0" applyFont="1" applyBorder="1" applyAlignment="1">
      <alignment vertical="top" wrapText="1" readingOrder="1"/>
    </xf>
    <xf numFmtId="167" fontId="50" fillId="0" borderId="38" xfId="0" applyNumberFormat="1" applyFont="1" applyBorder="1" applyAlignment="1">
      <alignment vertical="top" wrapText="1" readingOrder="1"/>
    </xf>
    <xf numFmtId="167" fontId="50" fillId="0" borderId="37" xfId="0" applyNumberFormat="1" applyFont="1" applyBorder="1" applyAlignment="1">
      <alignment vertical="top" wrapText="1" readingOrder="1"/>
    </xf>
    <xf numFmtId="0" fontId="47" fillId="0" borderId="35" xfId="0" applyFont="1" applyBorder="1" applyAlignment="1">
      <alignment vertical="top" wrapText="1" readingOrder="1"/>
    </xf>
    <xf numFmtId="0" fontId="47" fillId="0" borderId="34" xfId="0" applyFont="1" applyBorder="1" applyAlignment="1">
      <alignment vertical="top" wrapText="1" readingOrder="1"/>
    </xf>
    <xf numFmtId="0" fontId="46" fillId="0" borderId="36" xfId="0" applyFont="1" applyBorder="1" applyAlignment="1">
      <alignment horizontal="center" vertical="top" wrapText="1" readingOrder="1"/>
    </xf>
    <xf numFmtId="167" fontId="46" fillId="0" borderId="35" xfId="0" applyNumberFormat="1" applyFont="1" applyBorder="1" applyAlignment="1">
      <alignment vertical="top" wrapText="1" readingOrder="1"/>
    </xf>
    <xf numFmtId="167" fontId="46" fillId="0" borderId="33" xfId="0" applyNumberFormat="1" applyFont="1" applyBorder="1" applyAlignment="1">
      <alignment vertical="top" wrapText="1" readingOrder="1"/>
    </xf>
  </cellXfs>
  <cellStyles count="12">
    <cellStyle name="Millares" xfId="5" builtinId="3"/>
    <cellStyle name="Millares [0]" xfId="6" builtinId="6"/>
    <cellStyle name="Millares 2" xfId="2" xr:uid="{00000000-0005-0000-0000-000002000000}"/>
    <cellStyle name="Millares 2 2" xfId="8" xr:uid="{00000000-0005-0000-0000-000003000000}"/>
    <cellStyle name="Millares 2 2 3" xfId="4" xr:uid="{00000000-0005-0000-0000-000004000000}"/>
    <cellStyle name="Millares 2 2 3 2" xfId="11" xr:uid="{A853EC90-F279-45B1-A2F0-56AA3D06BF79}"/>
    <cellStyle name="Normal" xfId="0" builtinId="0"/>
    <cellStyle name="Normal 2" xfId="1" xr:uid="{00000000-0005-0000-0000-000006000000}"/>
    <cellStyle name="Normal 2 2" xfId="7" xr:uid="{00000000-0005-0000-0000-000007000000}"/>
    <cellStyle name="Normal 2 3" xfId="10" xr:uid="{D94D37F1-10D9-4404-8C52-0E9146A1C014}"/>
    <cellStyle name="Normal 3 2" xfId="3" xr:uid="{00000000-0005-0000-0000-000008000000}"/>
    <cellStyle name="Normal 3 2 2" xfId="9" xr:uid="{62BF85F4-FE75-4A44-9F57-64112E1941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47624</xdr:colOff>
      <xdr:row>0</xdr:row>
      <xdr:rowOff>33080</xdr:rowOff>
    </xdr:from>
    <xdr:ext cx="857251" cy="700949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6E4576B1-2193-438A-9132-E1BFEE1B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3080"/>
          <a:ext cx="857251" cy="700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6" name="2 Imagen">
          <a:extLst>
            <a:ext uri="{FF2B5EF4-FFF2-40B4-BE49-F238E27FC236}">
              <a16:creationId xmlns:a16="http://schemas.microsoft.com/office/drawing/2014/main" id="{0A35EB14-FD0D-4CF5-93D9-2F06CFC98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7" name="2 Imagen">
          <a:extLst>
            <a:ext uri="{FF2B5EF4-FFF2-40B4-BE49-F238E27FC236}">
              <a16:creationId xmlns:a16="http://schemas.microsoft.com/office/drawing/2014/main" id="{DA0FC4CD-0122-4625-A7A6-0D2E851E5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8" name="2 Imagen">
          <a:extLst>
            <a:ext uri="{FF2B5EF4-FFF2-40B4-BE49-F238E27FC236}">
              <a16:creationId xmlns:a16="http://schemas.microsoft.com/office/drawing/2014/main" id="{C5AC6D9F-9B68-4205-BFBD-25073092A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9" name="2 Imagen">
          <a:extLst>
            <a:ext uri="{FF2B5EF4-FFF2-40B4-BE49-F238E27FC236}">
              <a16:creationId xmlns:a16="http://schemas.microsoft.com/office/drawing/2014/main" id="{C48FA408-78E6-414E-ABA9-2034F72FA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0" name="2 Imagen">
          <a:extLst>
            <a:ext uri="{FF2B5EF4-FFF2-40B4-BE49-F238E27FC236}">
              <a16:creationId xmlns:a16="http://schemas.microsoft.com/office/drawing/2014/main" id="{00914A3C-2E3B-4280-B278-F3176A977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1" name="2 Imagen">
          <a:extLst>
            <a:ext uri="{FF2B5EF4-FFF2-40B4-BE49-F238E27FC236}">
              <a16:creationId xmlns:a16="http://schemas.microsoft.com/office/drawing/2014/main" id="{6539D877-ACA3-4C67-B778-E30725837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2" name="2 Imagen">
          <a:extLst>
            <a:ext uri="{FF2B5EF4-FFF2-40B4-BE49-F238E27FC236}">
              <a16:creationId xmlns:a16="http://schemas.microsoft.com/office/drawing/2014/main" id="{6FD92CFB-1023-4C44-BD0D-44B3D1B5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3" name="2 Imagen">
          <a:extLst>
            <a:ext uri="{FF2B5EF4-FFF2-40B4-BE49-F238E27FC236}">
              <a16:creationId xmlns:a16="http://schemas.microsoft.com/office/drawing/2014/main" id="{4AA1E02B-230F-4B26-BC22-5EF193F98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901700</xdr:colOff>
      <xdr:row>9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A3C32F-6409-46C0-B81A-AF854866E9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0" y="190500"/>
          <a:ext cx="1520825" cy="1638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lavijo\Desktop\NIIF%20ULTIMA%20VERSION\01%20Papel%20de%20Trabajo%20Efectivo%20y%20equivalentes%20al%20efecti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O98"/>
  <sheetViews>
    <sheetView view="pageBreakPreview" topLeftCell="A9" zoomScale="85" zoomScaleNormal="84" zoomScaleSheetLayoutView="85" workbookViewId="0">
      <selection activeCell="H20" sqref="H20"/>
    </sheetView>
  </sheetViews>
  <sheetFormatPr baseColWidth="10" defaultColWidth="11.42578125" defaultRowHeight="11.25" outlineLevelCol="1"/>
  <cols>
    <col min="1" max="1" width="13.5703125" style="136" customWidth="1"/>
    <col min="2" max="2" width="67.85546875" style="3" bestFit="1" customWidth="1"/>
    <col min="3" max="3" width="6.28515625" style="178" customWidth="1" outlineLevel="1"/>
    <col min="4" max="4" width="18.85546875" style="118" bestFit="1" customWidth="1"/>
    <col min="5" max="5" width="3.7109375" style="18" customWidth="1"/>
    <col min="6" max="6" width="18.7109375" style="112" customWidth="1" outlineLevel="1"/>
    <col min="7" max="7" width="4.42578125" style="136" bestFit="1" customWidth="1"/>
    <col min="8" max="8" width="67.85546875" style="3" customWidth="1"/>
    <col min="9" max="9" width="6.85546875" style="331" customWidth="1" outlineLevel="1"/>
    <col min="10" max="10" width="18.7109375" style="3" customWidth="1"/>
    <col min="11" max="11" width="4.7109375" style="3" customWidth="1"/>
    <col min="12" max="12" width="18.85546875" style="3" customWidth="1" outlineLevel="1"/>
    <col min="13" max="13" width="14.7109375" style="3" bestFit="1" customWidth="1"/>
    <col min="14" max="14" width="16.140625" style="3" customWidth="1"/>
    <col min="15" max="15" width="15" style="3" bestFit="1" customWidth="1"/>
    <col min="16" max="16384" width="11.42578125" style="3"/>
  </cols>
  <sheetData>
    <row r="1" spans="1:12" ht="32.1" customHeight="1">
      <c r="A1" s="344"/>
      <c r="B1" s="22" t="s">
        <v>0</v>
      </c>
      <c r="C1" s="346" t="s">
        <v>1</v>
      </c>
      <c r="D1" s="347"/>
      <c r="E1" s="347"/>
      <c r="F1" s="347"/>
      <c r="G1" s="347"/>
      <c r="H1" s="348" t="s">
        <v>2</v>
      </c>
      <c r="I1" s="349"/>
      <c r="J1" s="23" t="s">
        <v>3</v>
      </c>
      <c r="K1" s="1"/>
      <c r="L1" s="2"/>
    </row>
    <row r="2" spans="1:12" ht="32.1" customHeight="1">
      <c r="A2" s="345"/>
      <c r="B2" s="24" t="s">
        <v>4</v>
      </c>
      <c r="C2" s="350" t="s">
        <v>5</v>
      </c>
      <c r="D2" s="351"/>
      <c r="E2" s="351"/>
      <c r="F2" s="351"/>
      <c r="G2" s="351"/>
      <c r="H2" s="352" t="s">
        <v>6</v>
      </c>
      <c r="I2" s="353"/>
      <c r="J2" s="25" t="s">
        <v>7</v>
      </c>
      <c r="K2" s="4"/>
      <c r="L2" s="5"/>
    </row>
    <row r="3" spans="1:12" ht="12" thickBot="1">
      <c r="A3" s="356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8"/>
    </row>
    <row r="4" spans="1:12">
      <c r="A4" s="129"/>
      <c r="B4" s="79"/>
      <c r="C4" s="328"/>
      <c r="D4" s="103"/>
      <c r="E4" s="79"/>
      <c r="F4" s="103"/>
      <c r="G4" s="137"/>
      <c r="H4" s="79"/>
      <c r="I4" s="330"/>
      <c r="J4" s="79"/>
      <c r="K4" s="79"/>
      <c r="L4" s="80"/>
    </row>
    <row r="5" spans="1:12" ht="12.75">
      <c r="A5" s="130"/>
      <c r="B5" s="354" t="s">
        <v>8</v>
      </c>
      <c r="C5" s="354"/>
      <c r="D5" s="354"/>
      <c r="E5" s="354"/>
      <c r="F5" s="354"/>
      <c r="G5" s="354"/>
      <c r="H5" s="354"/>
      <c r="I5" s="354"/>
      <c r="J5" s="354"/>
      <c r="K5" s="354"/>
      <c r="L5" s="355"/>
    </row>
    <row r="6" spans="1:12">
      <c r="A6" s="130"/>
      <c r="B6" s="342" t="s">
        <v>9</v>
      </c>
      <c r="C6" s="342"/>
      <c r="D6" s="342"/>
      <c r="E6" s="342"/>
      <c r="F6" s="342"/>
      <c r="G6" s="342"/>
      <c r="H6" s="342"/>
      <c r="I6" s="342"/>
      <c r="J6" s="342"/>
      <c r="K6" s="342"/>
      <c r="L6" s="343"/>
    </row>
    <row r="7" spans="1:12">
      <c r="A7" s="130"/>
      <c r="B7" s="175"/>
      <c r="C7" s="324"/>
      <c r="D7" s="115"/>
      <c r="E7" s="6"/>
      <c r="F7" s="104"/>
      <c r="L7" s="7"/>
    </row>
    <row r="8" spans="1:12">
      <c r="A8" s="130"/>
      <c r="B8" s="175"/>
      <c r="C8" s="324"/>
      <c r="D8" s="115"/>
      <c r="E8" s="6"/>
      <c r="F8" s="104"/>
      <c r="L8" s="7"/>
    </row>
    <row r="9" spans="1:12">
      <c r="A9" s="130"/>
      <c r="B9" s="175"/>
      <c r="C9" s="324"/>
      <c r="D9" s="115"/>
      <c r="E9" s="6"/>
      <c r="F9" s="104"/>
      <c r="L9" s="7"/>
    </row>
    <row r="10" spans="1:12" ht="16.5" customHeight="1">
      <c r="A10" s="130"/>
      <c r="B10" s="175"/>
      <c r="C10" s="324"/>
      <c r="D10" s="115"/>
      <c r="E10" s="6"/>
      <c r="F10" s="104"/>
      <c r="L10" s="7"/>
    </row>
    <row r="11" spans="1:12" s="21" customFormat="1" ht="25.5">
      <c r="A11" s="131"/>
      <c r="B11" s="176" t="s">
        <v>10</v>
      </c>
      <c r="C11" s="176" t="s">
        <v>11</v>
      </c>
      <c r="D11" s="126" t="s">
        <v>855</v>
      </c>
      <c r="E11" s="19"/>
      <c r="F11" s="105" t="s">
        <v>856</v>
      </c>
      <c r="G11" s="177"/>
      <c r="H11" s="176" t="s">
        <v>10</v>
      </c>
      <c r="I11" s="326" t="s">
        <v>11</v>
      </c>
      <c r="J11" s="125" t="str">
        <f>+D11</f>
        <v>DICIEMBRE DE 2022</v>
      </c>
      <c r="K11" s="19"/>
      <c r="L11" s="20" t="str">
        <f>+F11</f>
        <v>DICIEMBRE DE 2021</v>
      </c>
    </row>
    <row r="12" spans="1:12">
      <c r="A12" s="130"/>
      <c r="D12" s="116"/>
      <c r="E12" s="8"/>
      <c r="F12" s="106"/>
      <c r="L12" s="7"/>
    </row>
    <row r="13" spans="1:12" ht="12.75">
      <c r="A13" s="130"/>
      <c r="B13" s="179" t="s">
        <v>12</v>
      </c>
      <c r="C13" s="329"/>
      <c r="D13" s="91"/>
      <c r="E13" s="9"/>
      <c r="F13" s="107"/>
      <c r="H13" s="179" t="s">
        <v>13</v>
      </c>
      <c r="I13" s="327"/>
      <c r="J13" s="9"/>
      <c r="K13" s="9"/>
      <c r="L13" s="10"/>
    </row>
    <row r="14" spans="1:12" ht="12.75">
      <c r="A14" s="130"/>
      <c r="B14" s="179"/>
      <c r="C14" s="329"/>
      <c r="D14" s="89"/>
      <c r="E14" s="9"/>
      <c r="F14" s="107"/>
      <c r="H14" s="179"/>
      <c r="I14" s="327"/>
      <c r="J14" s="9"/>
      <c r="K14" s="9"/>
      <c r="L14" s="10"/>
    </row>
    <row r="15" spans="1:12" ht="13.5" thickBot="1">
      <c r="A15" s="130"/>
      <c r="B15" s="180" t="s">
        <v>14</v>
      </c>
      <c r="C15" s="329"/>
      <c r="D15" s="88">
        <f>+D16+D19+D25+D23</f>
        <v>11268275406.25</v>
      </c>
      <c r="E15" s="9"/>
      <c r="F15" s="88">
        <f>+F16+F19+F25+F23</f>
        <v>10522288751.330002</v>
      </c>
      <c r="H15" s="180" t="s">
        <v>15</v>
      </c>
      <c r="I15" s="327"/>
      <c r="J15" s="88">
        <f>+J16+J22+J24</f>
        <v>5443841309.5100002</v>
      </c>
      <c r="K15" s="89"/>
      <c r="L15" s="90">
        <f>+L16+L22</f>
        <v>2130115800.3400002</v>
      </c>
    </row>
    <row r="16" spans="1:12" ht="12.75">
      <c r="A16" s="132" t="s">
        <v>16</v>
      </c>
      <c r="B16" s="140" t="s">
        <v>17</v>
      </c>
      <c r="C16" s="329">
        <v>5</v>
      </c>
      <c r="D16" s="102">
        <f>+SUM(D17:D18)</f>
        <v>893412013.96000004</v>
      </c>
      <c r="E16" s="9"/>
      <c r="F16" s="102">
        <f>+SUM(F17:F18)</f>
        <v>661942078.62</v>
      </c>
      <c r="G16" s="181" t="s">
        <v>18</v>
      </c>
      <c r="H16" s="140" t="s">
        <v>19</v>
      </c>
      <c r="I16" s="327">
        <v>21</v>
      </c>
      <c r="J16" s="91">
        <f>+J17+J18+J19+J20+J21</f>
        <v>2482726806.1599998</v>
      </c>
      <c r="K16" s="89"/>
      <c r="L16" s="92">
        <f>+L17+L18+L19+L20+L21</f>
        <v>1120435550.24</v>
      </c>
    </row>
    <row r="17" spans="1:14" ht="12.75">
      <c r="A17" s="133" t="s">
        <v>20</v>
      </c>
      <c r="B17" s="141" t="s">
        <v>21</v>
      </c>
      <c r="C17" s="329"/>
      <c r="D17" s="11">
        <f>+VLOOKUP(A17,'DICIEMBRE 2022'!$A$7:$H$605,7,0)</f>
        <v>0</v>
      </c>
      <c r="E17" s="9"/>
      <c r="F17" s="108">
        <f>+VLOOKUP(A17,'DICIEMBRE 2021'!$A$7:$H$389,7,0)</f>
        <v>0</v>
      </c>
      <c r="G17" s="182" t="s">
        <v>22</v>
      </c>
      <c r="H17" s="141" t="s">
        <v>23</v>
      </c>
      <c r="I17" s="327"/>
      <c r="J17" s="11">
        <f>+VLOOKUP(G17,'DICIEMBRE 2022'!$A$7:$H$505,7,0)</f>
        <v>673866629.35000002</v>
      </c>
      <c r="K17" s="89"/>
      <c r="L17" s="145">
        <f>+VLOOKUP(G17,'DICIEMBRE 2021'!$A$7:$H$389,7,0)</f>
        <v>201312396.88</v>
      </c>
    </row>
    <row r="18" spans="1:14" ht="12.75">
      <c r="A18" s="133" t="s">
        <v>24</v>
      </c>
      <c r="B18" s="141" t="s">
        <v>25</v>
      </c>
      <c r="C18" s="329"/>
      <c r="D18" s="11">
        <f>+VLOOKUP(A18,'DICIEMBRE 2022'!$A$7:$H$605,7,0)</f>
        <v>893412013.96000004</v>
      </c>
      <c r="E18" s="9"/>
      <c r="F18" s="108">
        <f>+VLOOKUP(A18,'DICIEMBRE 2021'!$A$7:$H$389,7,0)</f>
        <v>661942078.62</v>
      </c>
      <c r="G18" s="182" t="s">
        <v>26</v>
      </c>
      <c r="H18" s="141" t="s">
        <v>27</v>
      </c>
      <c r="I18" s="327"/>
      <c r="J18" s="11">
        <f>+VLOOKUP(G18,'DICIEMBRE 2022'!$A$7:$H$505,7,0)</f>
        <v>99456</v>
      </c>
      <c r="K18" s="89"/>
      <c r="L18" s="145">
        <f>+VLOOKUP(G18,'DICIEMBRE 2021'!$A$7:$H$389,7,0)</f>
        <v>7098885</v>
      </c>
    </row>
    <row r="19" spans="1:14" ht="12.75">
      <c r="A19" s="132" t="s">
        <v>28</v>
      </c>
      <c r="B19" s="140" t="s">
        <v>29</v>
      </c>
      <c r="C19" s="329">
        <v>7</v>
      </c>
      <c r="D19" s="102">
        <f>+SUM(D20:D22)</f>
        <v>1861339117.1700001</v>
      </c>
      <c r="E19" s="9"/>
      <c r="F19" s="102">
        <f>+SUM(F20:F22)</f>
        <v>2433379225.6700001</v>
      </c>
      <c r="G19" s="182" t="s">
        <v>30</v>
      </c>
      <c r="H19" s="141" t="s">
        <v>31</v>
      </c>
      <c r="I19" s="327"/>
      <c r="J19" s="11">
        <f>+VLOOKUP(G19,'DICIEMBRE 2022'!$A$7:$H$505,7,0)</f>
        <v>5373179</v>
      </c>
      <c r="K19" s="89"/>
      <c r="L19" s="145">
        <f>+VLOOKUP(G19,'DICIEMBRE 2021'!$A$7:$H$389,7,0)</f>
        <v>2018295</v>
      </c>
    </row>
    <row r="20" spans="1:14" ht="12.75">
      <c r="A20" s="133" t="s">
        <v>32</v>
      </c>
      <c r="B20" s="141" t="s">
        <v>33</v>
      </c>
      <c r="C20" s="329"/>
      <c r="D20" s="11">
        <f>+VLOOKUP(A20,'DICIEMBRE 2022'!$A$7:$H$605,7,0)</f>
        <v>1861228114.1700001</v>
      </c>
      <c r="E20" s="9"/>
      <c r="F20" s="108">
        <f>+VLOOKUP(A20,'DICIEMBRE 2021'!$A$7:$H$389,7,0)</f>
        <v>2424042539.6700001</v>
      </c>
      <c r="G20" s="182" t="s">
        <v>34</v>
      </c>
      <c r="H20" s="141" t="s">
        <v>35</v>
      </c>
      <c r="I20" s="327"/>
      <c r="J20" s="11">
        <f>+VLOOKUP(G20,'DICIEMBRE 2022'!$A$7:$H$505,7,0)</f>
        <v>201633856</v>
      </c>
      <c r="K20" s="89"/>
      <c r="L20" s="145">
        <f>+VLOOKUP(G20,'DICIEMBRE 2021'!$A$7:$H$389,7,0)</f>
        <v>238948219</v>
      </c>
    </row>
    <row r="21" spans="1:14" ht="12.75">
      <c r="A21" s="133" t="s">
        <v>36</v>
      </c>
      <c r="B21" s="141" t="s">
        <v>37</v>
      </c>
      <c r="C21" s="329"/>
      <c r="D21" s="11">
        <f>+VLOOKUP(A21,'DICIEMBRE 2022'!$A$7:$H$605,7,0)</f>
        <v>111003</v>
      </c>
      <c r="E21" s="9"/>
      <c r="F21" s="108">
        <f>+VLOOKUP(A21,'DICIEMBRE 2021'!$A$7:$H$389,7,0)</f>
        <v>9336686</v>
      </c>
      <c r="G21" s="182" t="s">
        <v>38</v>
      </c>
      <c r="H21" s="141" t="s">
        <v>39</v>
      </c>
      <c r="I21" s="327"/>
      <c r="J21" s="11">
        <f>+VLOOKUP(G21,'DICIEMBRE 2022'!$A$7:$H$505,7,0)</f>
        <v>1601753685.8099999</v>
      </c>
      <c r="K21" s="89"/>
      <c r="L21" s="145">
        <f>+VLOOKUP(G21,'DICIEMBRE 2021'!$A$7:$H$389,7,0)</f>
        <v>671057754.36000001</v>
      </c>
    </row>
    <row r="22" spans="1:14" ht="12.75">
      <c r="A22" s="133" t="s">
        <v>40</v>
      </c>
      <c r="B22" s="141" t="s">
        <v>41</v>
      </c>
      <c r="C22" s="329"/>
      <c r="D22" s="11">
        <f>+VLOOKUP(A22,'DICIEMBRE 2022'!$A$7:$H$605,7,0)</f>
        <v>0</v>
      </c>
      <c r="E22" s="9"/>
      <c r="F22" s="108">
        <f>+VLOOKUP(A22,'DICIEMBRE 2021'!$A$7:$H$389,7,0)</f>
        <v>0</v>
      </c>
      <c r="G22" s="181" t="s">
        <v>42</v>
      </c>
      <c r="H22" s="140" t="s">
        <v>43</v>
      </c>
      <c r="I22" s="331">
        <v>22</v>
      </c>
      <c r="J22" s="93">
        <f>+J23</f>
        <v>1184691222.8499999</v>
      </c>
      <c r="K22" s="89"/>
      <c r="L22" s="94">
        <f>+L23</f>
        <v>1009680250.1</v>
      </c>
    </row>
    <row r="23" spans="1:14" ht="12.75">
      <c r="A23" s="133">
        <v>15</v>
      </c>
      <c r="B23" s="140" t="s">
        <v>44</v>
      </c>
      <c r="C23" s="329"/>
      <c r="D23" s="102">
        <f>+SUM(D24)</f>
        <v>0</v>
      </c>
      <c r="E23" s="9"/>
      <c r="F23" s="102">
        <f>+SUM(F24)</f>
        <v>0</v>
      </c>
      <c r="G23" s="182" t="s">
        <v>45</v>
      </c>
      <c r="H23" s="141" t="s">
        <v>46</v>
      </c>
      <c r="I23" s="327"/>
      <c r="J23" s="11">
        <f>+VLOOKUP(G23,'DICIEMBRE 2022'!$A$7:$H$505,7,0)</f>
        <v>1184691222.8499999</v>
      </c>
      <c r="K23" s="89"/>
      <c r="L23" s="145">
        <f>+VLOOKUP(G23,'DICIEMBRE 2021'!$A$7:$H$389,7,0)</f>
        <v>1009680250.1</v>
      </c>
    </row>
    <row r="24" spans="1:14" ht="12.75">
      <c r="A24" s="139" t="s">
        <v>47</v>
      </c>
      <c r="B24" s="141" t="s">
        <v>48</v>
      </c>
      <c r="C24" s="329"/>
      <c r="D24" s="11">
        <f>+VLOOKUP(A24,'DICIEMBRE 2022'!$A$7:$H$605,7,0)</f>
        <v>0</v>
      </c>
      <c r="E24" s="9"/>
      <c r="F24" s="108">
        <v>0</v>
      </c>
      <c r="G24" s="182" t="s">
        <v>49</v>
      </c>
      <c r="H24" s="140" t="s">
        <v>50</v>
      </c>
      <c r="I24" s="331">
        <v>24</v>
      </c>
      <c r="J24" s="183">
        <f>+SUM(J25)</f>
        <v>1776423280.5</v>
      </c>
      <c r="K24" s="89"/>
      <c r="L24" s="146">
        <f>+SUM(L25)</f>
        <v>0</v>
      </c>
    </row>
    <row r="25" spans="1:14" ht="12.75">
      <c r="A25" s="132" t="s">
        <v>51</v>
      </c>
      <c r="B25" s="140" t="s">
        <v>52</v>
      </c>
      <c r="C25" s="329">
        <v>14</v>
      </c>
      <c r="D25" s="102">
        <f>+SUM(D26:D30)</f>
        <v>8513524275.1199999</v>
      </c>
      <c r="E25" s="9"/>
      <c r="F25" s="102">
        <f>+SUM(F26:F30)</f>
        <v>7426967447.0400009</v>
      </c>
      <c r="G25" s="182" t="s">
        <v>53</v>
      </c>
      <c r="H25" s="141" t="s">
        <v>54</v>
      </c>
      <c r="I25" s="327"/>
      <c r="J25" s="11">
        <f>+VLOOKUP(G25,'DICIEMBRE 2022'!$A$7:$H$505,7,0)</f>
        <v>1776423280.5</v>
      </c>
      <c r="K25" s="89"/>
      <c r="L25" s="145">
        <v>0</v>
      </c>
    </row>
    <row r="26" spans="1:14" ht="12.75">
      <c r="A26" s="133" t="s">
        <v>55</v>
      </c>
      <c r="B26" s="141" t="s">
        <v>56</v>
      </c>
      <c r="C26" s="329"/>
      <c r="D26" s="11">
        <f>+VLOOKUP(A26,'DICIEMBRE 2022'!$A$7:$H$605,7,0)</f>
        <v>520646625.81999999</v>
      </c>
      <c r="E26" s="9"/>
      <c r="F26" s="108">
        <f>+VLOOKUP(A26,'DICIEMBRE 2021'!$A$7:$H$389,7,0)</f>
        <v>597855968.63999999</v>
      </c>
      <c r="L26" s="7"/>
    </row>
    <row r="27" spans="1:14" ht="12.75">
      <c r="A27" s="133" t="s">
        <v>57</v>
      </c>
      <c r="B27" s="141" t="s">
        <v>58</v>
      </c>
      <c r="C27" s="329"/>
      <c r="D27" s="11">
        <f>+VLOOKUP(A27,'DICIEMBRE 2022'!$A$7:$H$605,7,0)</f>
        <v>0</v>
      </c>
      <c r="E27" s="9"/>
      <c r="F27" s="108">
        <f>+VLOOKUP(A27,'DICIEMBRE 2021'!$A$7:$H$389,7,0)</f>
        <v>0</v>
      </c>
      <c r="L27" s="7"/>
    </row>
    <row r="28" spans="1:14" ht="12.75">
      <c r="A28" s="133" t="s">
        <v>59</v>
      </c>
      <c r="B28" s="141" t="s">
        <v>60</v>
      </c>
      <c r="C28" s="329"/>
      <c r="D28" s="11">
        <f>+VLOOKUP(A28,'DICIEMBRE 2022'!$A$7:$H$605,7,0)</f>
        <v>7598709248.6599998</v>
      </c>
      <c r="E28" s="9"/>
      <c r="F28" s="108">
        <f>+VLOOKUP(A28,'DICIEMBRE 2021'!$A$7:$H$389,7,0)</f>
        <v>6429344803.4099998</v>
      </c>
      <c r="G28" s="182" t="s">
        <v>38</v>
      </c>
      <c r="L28" s="7"/>
    </row>
    <row r="29" spans="1:14" ht="13.5" thickBot="1">
      <c r="A29" s="133" t="s">
        <v>61</v>
      </c>
      <c r="B29" s="141" t="s">
        <v>62</v>
      </c>
      <c r="C29" s="329"/>
      <c r="D29" s="11">
        <f>+VLOOKUP(A29,'DICIEMBRE 2022'!$A$7:$H$605,7,0)</f>
        <v>394168400.63999999</v>
      </c>
      <c r="E29" s="9"/>
      <c r="F29" s="108">
        <f>+VLOOKUP(A29,'DICIEMBRE 2021'!$A$7:$H$389,7,0)</f>
        <v>429213051.63999999</v>
      </c>
      <c r="G29" s="181" t="s">
        <v>63</v>
      </c>
      <c r="H29" s="140" t="s">
        <v>64</v>
      </c>
      <c r="J29" s="88">
        <f>+J30+J33</f>
        <v>11801307210.059999</v>
      </c>
      <c r="K29" s="89"/>
      <c r="L29" s="90">
        <f>+L30+L33</f>
        <v>2985440736.0599999</v>
      </c>
    </row>
    <row r="30" spans="1:14" ht="12.75">
      <c r="A30" s="133" t="s">
        <v>65</v>
      </c>
      <c r="B30" s="141" t="s">
        <v>66</v>
      </c>
      <c r="C30" s="329"/>
      <c r="D30" s="11">
        <f>+VLOOKUP(A30,'DICIEMBRE 2022'!$A$7:$H$605,7,0)</f>
        <v>0</v>
      </c>
      <c r="E30" s="9"/>
      <c r="F30" s="108">
        <f>+VLOOKUP(A30,'DICIEMBRE 2021'!$A$7:$H$389,7,0)</f>
        <v>-29446376.649999999</v>
      </c>
      <c r="G30" s="181" t="s">
        <v>18</v>
      </c>
      <c r="H30" s="140" t="s">
        <v>19</v>
      </c>
      <c r="I30" s="331">
        <v>21</v>
      </c>
      <c r="J30" s="91">
        <f>+SUM(J31:J32)</f>
        <v>209568534.06</v>
      </c>
      <c r="L30" s="92">
        <f>+SUM(L31:L32)</f>
        <v>206730055.06</v>
      </c>
      <c r="N30" s="13"/>
    </row>
    <row r="31" spans="1:14" ht="12.75">
      <c r="A31" s="133"/>
      <c r="B31" s="141"/>
      <c r="C31" s="329"/>
      <c r="D31" s="11"/>
      <c r="E31" s="9"/>
      <c r="F31" s="108"/>
      <c r="G31" s="136" t="s">
        <v>26</v>
      </c>
      <c r="H31" s="141" t="s">
        <v>27</v>
      </c>
      <c r="J31" s="11">
        <f>+VLOOKUP(G31,'DICIEMBRE 2022'!$A$7:$H$505,8,0)</f>
        <v>2838479</v>
      </c>
      <c r="L31" s="145">
        <f>+VLOOKUP(G31,'DICIEMBRE 2021'!$A$7:$H$389,8,0)</f>
        <v>0</v>
      </c>
    </row>
    <row r="32" spans="1:14" ht="17.25" thickBot="1">
      <c r="A32" s="133"/>
      <c r="B32" s="180" t="s">
        <v>67</v>
      </c>
      <c r="C32" s="329"/>
      <c r="D32" s="88">
        <f>+D33+D37</f>
        <v>9787246780.1700001</v>
      </c>
      <c r="E32" s="9"/>
      <c r="F32" s="88">
        <f>+F33+F37</f>
        <v>9623751955.3799992</v>
      </c>
      <c r="G32" s="181" t="s">
        <v>38</v>
      </c>
      <c r="H32" s="141" t="s">
        <v>39</v>
      </c>
      <c r="I32" s="327"/>
      <c r="J32" s="11">
        <f>+VLOOKUP(G32,'DICIEMBRE 2022'!$A$7:$H$505,8,0)</f>
        <v>206730055.06</v>
      </c>
      <c r="K32" s="89"/>
      <c r="L32" s="145">
        <f>+VLOOKUP(G32,'DICIEMBRE 2021'!$A$7:$H$389,8,0)</f>
        <v>206730055.06</v>
      </c>
    </row>
    <row r="33" spans="1:12" ht="12.75">
      <c r="A33" s="133" t="s">
        <v>68</v>
      </c>
      <c r="B33" s="180" t="s">
        <v>29</v>
      </c>
      <c r="C33" s="329">
        <v>7</v>
      </c>
      <c r="D33" s="102">
        <f>+SUM(D34:D36)</f>
        <v>2166762216.1900001</v>
      </c>
      <c r="E33" s="9"/>
      <c r="F33" s="102">
        <f>+SUM(F34:F36)</f>
        <v>2179818259.9000001</v>
      </c>
      <c r="G33" s="182"/>
      <c r="H33" s="140" t="s">
        <v>69</v>
      </c>
      <c r="I33" s="327">
        <v>23</v>
      </c>
      <c r="J33" s="123">
        <f>+SUM(J34)</f>
        <v>11591738676</v>
      </c>
      <c r="K33" s="89"/>
      <c r="L33" s="147">
        <f>+SUM(L34)</f>
        <v>2778710681</v>
      </c>
    </row>
    <row r="34" spans="1:12" ht="12.75">
      <c r="A34" s="133" t="s">
        <v>32</v>
      </c>
      <c r="B34" s="184" t="s">
        <v>33</v>
      </c>
      <c r="C34" s="329"/>
      <c r="D34" s="11">
        <f>+VLOOKUP(A34,'DICIEMBRE 2022'!$A$7:$H$605,8,0)</f>
        <v>3997258249</v>
      </c>
      <c r="E34" s="9"/>
      <c r="F34" s="108">
        <f>+VLOOKUP(A34,'DICIEMBRE 2021'!$A$7:$H$389,8,0)</f>
        <v>3109464571</v>
      </c>
      <c r="G34" s="182" t="s">
        <v>70</v>
      </c>
      <c r="H34" s="141" t="s">
        <v>71</v>
      </c>
      <c r="I34" s="327"/>
      <c r="J34" s="11">
        <f>+VLOOKUP(G34,'DICIEMBRE 2022'!$A$7:$H$505,8,0)</f>
        <v>11591738676</v>
      </c>
      <c r="K34" s="89"/>
      <c r="L34" s="145">
        <f>+VLOOKUP(G34,'DICIEMBRE 2021'!$A$7:$H$389,8,0)</f>
        <v>2778710681</v>
      </c>
    </row>
    <row r="35" spans="1:12" ht="12.75">
      <c r="A35" s="133" t="s">
        <v>36</v>
      </c>
      <c r="B35" s="141" t="s">
        <v>37</v>
      </c>
      <c r="C35" s="329"/>
      <c r="D35" s="11">
        <f>+VLOOKUP(A35,'DICIEMBRE 2022'!$A$7:$H$605,8,0)</f>
        <v>31003859.52</v>
      </c>
      <c r="E35" s="9"/>
      <c r="F35" s="108">
        <f>+VLOOKUP(A35,'DICIEMBRE 2021'!$A$7:$H$389,8,0)</f>
        <v>42990641.899999999</v>
      </c>
      <c r="J35" s="12"/>
      <c r="K35" s="12"/>
      <c r="L35" s="97"/>
    </row>
    <row r="36" spans="1:12" ht="13.5" thickBot="1">
      <c r="A36" s="133" t="s">
        <v>40</v>
      </c>
      <c r="B36" s="184" t="s">
        <v>41</v>
      </c>
      <c r="C36" s="329"/>
      <c r="D36" s="11">
        <f>+VLOOKUP(A36,'DICIEMBRE 2022'!$A$7:$H$605,8,0)</f>
        <v>-1861499892.3299999</v>
      </c>
      <c r="E36" s="9"/>
      <c r="F36" s="108">
        <f>+VLOOKUP(A36,'DICIEMBRE 2021'!$A$7:$H$389,8,0)</f>
        <v>-972636953</v>
      </c>
      <c r="H36" s="180" t="s">
        <v>72</v>
      </c>
      <c r="J36" s="95">
        <f>+J15+J29</f>
        <v>17245148519.57</v>
      </c>
      <c r="K36" s="12"/>
      <c r="L36" s="96">
        <f>+L15+L29</f>
        <v>5115556536.3999996</v>
      </c>
    </row>
    <row r="37" spans="1:12" ht="13.5" thickTop="1">
      <c r="A37" s="133" t="s">
        <v>73</v>
      </c>
      <c r="B37" s="140" t="s">
        <v>74</v>
      </c>
      <c r="C37" s="329">
        <v>10</v>
      </c>
      <c r="D37" s="102">
        <f>+SUM(D38:D46)</f>
        <v>7620484563.9799995</v>
      </c>
      <c r="E37" s="9"/>
      <c r="F37" s="102">
        <f>+F40+F41+F42+F43+F44+F45+F38+F39+F46</f>
        <v>7443933695.4799995</v>
      </c>
      <c r="L37" s="7"/>
    </row>
    <row r="38" spans="1:12" ht="12.75">
      <c r="A38" s="133" t="s">
        <v>75</v>
      </c>
      <c r="B38" s="141" t="s">
        <v>76</v>
      </c>
      <c r="C38" s="329"/>
      <c r="D38" s="11">
        <f>+VLOOKUP(A38,'DICIEMBRE 2022'!$A$7:$H$605,8,0)</f>
        <v>0</v>
      </c>
      <c r="E38" s="9"/>
      <c r="F38" s="108">
        <f>+VLOOKUP(A38,'DICIEMBRE 2021'!$A$7:$H$389,8,0)</f>
        <v>0</v>
      </c>
      <c r="J38" s="12"/>
      <c r="K38" s="12"/>
      <c r="L38" s="97"/>
    </row>
    <row r="39" spans="1:12" ht="12.75">
      <c r="A39" s="133" t="s">
        <v>77</v>
      </c>
      <c r="B39" s="141" t="s">
        <v>78</v>
      </c>
      <c r="D39" s="11">
        <f>+VLOOKUP(A39,'DICIEMBRE 2022'!$A$7:$H$605,8,0)</f>
        <v>0</v>
      </c>
      <c r="E39" s="9"/>
      <c r="F39" s="108">
        <f>+VLOOKUP(A39,'DICIEMBRE 2021'!$A$7:$H$389,8,0)</f>
        <v>58597253.799999997</v>
      </c>
      <c r="H39" s="180" t="s">
        <v>79</v>
      </c>
      <c r="I39" s="331">
        <v>27</v>
      </c>
      <c r="J39" s="183">
        <f>+J40</f>
        <v>3810373666.8500042</v>
      </c>
      <c r="K39" s="12"/>
      <c r="L39" s="92">
        <f>+L40</f>
        <v>15030484170.310003</v>
      </c>
    </row>
    <row r="40" spans="1:12" ht="12.75">
      <c r="A40" s="133" t="s">
        <v>80</v>
      </c>
      <c r="B40" s="141" t="s">
        <v>81</v>
      </c>
      <c r="C40" s="329"/>
      <c r="D40" s="11">
        <f>+VLOOKUP(A40,'DICIEMBRE 2022'!$A$7:$H$605,8,0)</f>
        <v>0</v>
      </c>
      <c r="E40" s="9"/>
      <c r="F40" s="108">
        <v>0</v>
      </c>
      <c r="G40" s="181" t="s">
        <v>82</v>
      </c>
      <c r="H40" s="140" t="s">
        <v>83</v>
      </c>
      <c r="J40" s="183">
        <f>+J41+J43+J44+J42</f>
        <v>3810373666.8500042</v>
      </c>
      <c r="K40" s="89"/>
      <c r="L40" s="92">
        <f>L41+L42+L43</f>
        <v>15030484170.310003</v>
      </c>
    </row>
    <row r="41" spans="1:12" ht="12.75">
      <c r="A41" s="133" t="s">
        <v>84</v>
      </c>
      <c r="B41" s="141" t="s">
        <v>85</v>
      </c>
      <c r="C41" s="329"/>
      <c r="D41" s="11">
        <f>+VLOOKUP(A41,'DICIEMBRE 2022'!$A$7:$H$605,8,0)</f>
        <v>7347876584.9799995</v>
      </c>
      <c r="E41" s="9"/>
      <c r="F41" s="108">
        <f>+VLOOKUP(A41,'DICIEMBRE 2021'!$A$7:$H$389,8,0)</f>
        <v>7347876584.9799995</v>
      </c>
      <c r="G41" s="182" t="s">
        <v>86</v>
      </c>
      <c r="H41" s="141" t="s">
        <v>87</v>
      </c>
      <c r="I41" s="327"/>
      <c r="J41" s="11">
        <f>+VLOOKUP(G41,'DICIEMBRE 2022'!$A$7:$H$505,8,0)</f>
        <v>12771061542.1</v>
      </c>
      <c r="K41" s="89"/>
      <c r="L41" s="145">
        <f>+VLOOKUP(G41,'DICIEMBRE 2021'!$A$7:$H$389,8,0)</f>
        <v>12771061542.1</v>
      </c>
    </row>
    <row r="42" spans="1:12" ht="12.75">
      <c r="A42" s="133" t="s">
        <v>88</v>
      </c>
      <c r="B42" s="141" t="s">
        <v>89</v>
      </c>
      <c r="C42" s="329"/>
      <c r="D42" s="11">
        <f>+VLOOKUP(A42,'DICIEMBRE 2022'!$A$7:$H$605,8,0)</f>
        <v>585557220.59000003</v>
      </c>
      <c r="E42" s="9"/>
      <c r="F42" s="108">
        <f>+VLOOKUP(A42,'DICIEMBRE 2021'!$A$7:$H$389,8,0)</f>
        <v>585538915.59000003</v>
      </c>
      <c r="G42" s="136" t="s">
        <v>90</v>
      </c>
      <c r="H42" s="141" t="s">
        <v>91</v>
      </c>
      <c r="I42" s="327"/>
      <c r="J42" s="11">
        <f>+VLOOKUP(G42,'DICIEMBRE 2022'!$A$7:$H$505,8,0)</f>
        <v>724489768.40999997</v>
      </c>
      <c r="K42" s="89"/>
      <c r="L42" s="145">
        <f>+VLOOKUP(G42,'DICIEMBRE 2021'!$A$7:$H$389,8,0)</f>
        <v>2159451622.9099998</v>
      </c>
    </row>
    <row r="43" spans="1:12" ht="12.75">
      <c r="A43" s="133" t="s">
        <v>92</v>
      </c>
      <c r="B43" s="141" t="s">
        <v>93</v>
      </c>
      <c r="C43" s="329"/>
      <c r="D43" s="11">
        <f>+VLOOKUP(A43,'DICIEMBRE 2022'!$A$7:$H$605,8,0)</f>
        <v>1520039256.6500001</v>
      </c>
      <c r="E43" s="9"/>
      <c r="F43" s="108">
        <f>+VLOOKUP(A43,'DICIEMBRE 2021'!$A$7:$H$389,8,0)</f>
        <v>1447738645.6500001</v>
      </c>
      <c r="G43" s="136" t="s">
        <v>97</v>
      </c>
      <c r="H43" s="141" t="s">
        <v>94</v>
      </c>
      <c r="J43" s="11">
        <f>+'GCF-FOR10'!E46</f>
        <v>-9685177643.659996</v>
      </c>
      <c r="K43" s="89"/>
      <c r="L43" s="145">
        <f>+'GCF-FOR10'!H46</f>
        <v>99971005.300003052</v>
      </c>
    </row>
    <row r="44" spans="1:12" ht="12.75">
      <c r="A44" s="133" t="s">
        <v>95</v>
      </c>
      <c r="B44" s="141" t="s">
        <v>96</v>
      </c>
      <c r="C44" s="329"/>
      <c r="D44" s="11">
        <f>+VLOOKUP(A44,'DICIEMBRE 2022'!$A$7:$H$605,8,0)</f>
        <v>242083976</v>
      </c>
      <c r="E44" s="9"/>
      <c r="F44" s="108">
        <f>+VLOOKUP(A44,'DICIEMBRE 2021'!$A$7:$H$389,8,0)</f>
        <v>242083976</v>
      </c>
      <c r="G44" s="136" t="s">
        <v>587</v>
      </c>
      <c r="H44" s="141" t="s">
        <v>98</v>
      </c>
      <c r="I44" s="327"/>
      <c r="J44" s="11">
        <f>+VLOOKUP(G44,'DICIEMBRE 2022'!$A$7:$H$330,8,0)</f>
        <v>0</v>
      </c>
      <c r="K44" s="89"/>
      <c r="L44" s="145">
        <v>0</v>
      </c>
    </row>
    <row r="45" spans="1:12" ht="25.5">
      <c r="A45" s="133" t="s">
        <v>99</v>
      </c>
      <c r="B45" s="141" t="s">
        <v>100</v>
      </c>
      <c r="C45" s="329"/>
      <c r="D45" s="11">
        <f>+VLOOKUP(A45,'DICIEMBRE 2022'!$A$7:$H$605,8,0)</f>
        <v>-2075072474.24</v>
      </c>
      <c r="E45" s="9"/>
      <c r="F45" s="108">
        <f>+VLOOKUP(A45,'DICIEMBRE 2021'!$A$7:$H$389,8,0)</f>
        <v>-1884144213.54</v>
      </c>
      <c r="H45" s="180"/>
      <c r="I45" s="327"/>
      <c r="J45" s="89"/>
      <c r="K45" s="98"/>
      <c r="L45" s="87"/>
    </row>
    <row r="46" spans="1:12" ht="13.5" thickBot="1">
      <c r="A46" s="133" t="s">
        <v>101</v>
      </c>
      <c r="B46" s="184" t="s">
        <v>102</v>
      </c>
      <c r="D46" s="11">
        <f>+VLOOKUP(A46,'DICIEMBRE 2022'!$A$7:$H$605,8,0)</f>
        <v>0</v>
      </c>
      <c r="E46" s="9"/>
      <c r="F46" s="108">
        <f>+VLOOKUP(A46,'DICIEMBRE 2021'!$A$7:$H$389,8,0)</f>
        <v>-353757467</v>
      </c>
      <c r="H46" s="180" t="s">
        <v>103</v>
      </c>
      <c r="J46" s="95">
        <f>+J40</f>
        <v>3810373666.8500042</v>
      </c>
      <c r="K46" s="12"/>
      <c r="L46" s="96">
        <f>+L40</f>
        <v>15030484170.310003</v>
      </c>
    </row>
    <row r="47" spans="1:12" ht="13.5" thickTop="1">
      <c r="A47" s="130"/>
      <c r="D47" s="101"/>
      <c r="E47" s="9"/>
      <c r="F47" s="109"/>
      <c r="L47" s="7"/>
    </row>
    <row r="48" spans="1:12" ht="12.75">
      <c r="A48" s="130"/>
      <c r="B48" s="185"/>
      <c r="D48" s="12"/>
      <c r="E48" s="9"/>
      <c r="F48" s="109"/>
      <c r="H48" s="186"/>
      <c r="J48" s="99"/>
      <c r="K48" s="12"/>
      <c r="L48" s="100"/>
    </row>
    <row r="49" spans="1:15" ht="13.5" thickBot="1">
      <c r="A49" s="130"/>
      <c r="B49" s="180" t="s">
        <v>104</v>
      </c>
      <c r="D49" s="95">
        <f>+D15+D32</f>
        <v>21055522186.419998</v>
      </c>
      <c r="E49" s="9"/>
      <c r="F49" s="95">
        <f>+F15+F32</f>
        <v>20146040706.709999</v>
      </c>
      <c r="H49" s="187" t="s">
        <v>105</v>
      </c>
      <c r="J49" s="95">
        <f>+J36+J46</f>
        <v>21055522186.420006</v>
      </c>
      <c r="K49" s="101">
        <f>+D49-J49</f>
        <v>0</v>
      </c>
      <c r="L49" s="96">
        <f>+L36+L46</f>
        <v>20146040706.710003</v>
      </c>
      <c r="M49" s="12"/>
      <c r="N49" s="13">
        <f>+D49-J49</f>
        <v>0</v>
      </c>
      <c r="O49" s="13">
        <f>+F49-L49</f>
        <v>0</v>
      </c>
    </row>
    <row r="50" spans="1:15" ht="13.5" thickTop="1">
      <c r="A50" s="130"/>
      <c r="B50" s="188"/>
      <c r="D50" s="102"/>
      <c r="E50" s="3"/>
      <c r="F50" s="109"/>
      <c r="H50" s="187"/>
      <c r="J50" s="102"/>
      <c r="K50" s="101"/>
      <c r="L50" s="97"/>
    </row>
    <row r="51" spans="1:15" ht="12.75">
      <c r="A51" s="130"/>
      <c r="B51" s="188"/>
      <c r="C51" s="329"/>
      <c r="D51" s="102"/>
      <c r="E51" s="3"/>
      <c r="F51" s="109"/>
      <c r="H51" s="187"/>
      <c r="J51" s="102"/>
      <c r="K51" s="101"/>
      <c r="L51" s="97"/>
    </row>
    <row r="52" spans="1:15" ht="12.75">
      <c r="A52" s="130" t="s">
        <v>106</v>
      </c>
      <c r="B52" s="140" t="s">
        <v>107</v>
      </c>
      <c r="C52" s="329"/>
      <c r="D52" s="102">
        <f>+D53+D55+D58</f>
        <v>0</v>
      </c>
      <c r="E52" s="189"/>
      <c r="F52" s="102">
        <f>+F53+F55+F58</f>
        <v>0</v>
      </c>
      <c r="G52" s="136" t="s">
        <v>108</v>
      </c>
      <c r="H52" s="140" t="s">
        <v>109</v>
      </c>
      <c r="J52" s="102">
        <f>+J53+J56+J58</f>
        <v>0</v>
      </c>
      <c r="K52" s="101"/>
      <c r="L52" s="148">
        <f>+L53+L56+L58</f>
        <v>0</v>
      </c>
    </row>
    <row r="53" spans="1:15" ht="12.75">
      <c r="A53" s="130" t="s">
        <v>110</v>
      </c>
      <c r="B53" s="140" t="s">
        <v>111</v>
      </c>
      <c r="C53" s="329">
        <v>25</v>
      </c>
      <c r="D53" s="102">
        <f>+SUM(D54)</f>
        <v>347088385</v>
      </c>
      <c r="E53" s="3"/>
      <c r="F53" s="102">
        <f>F54</f>
        <v>347088385</v>
      </c>
      <c r="G53" s="136" t="s">
        <v>112</v>
      </c>
      <c r="H53" s="140" t="s">
        <v>113</v>
      </c>
      <c r="I53" s="331">
        <v>25</v>
      </c>
      <c r="J53" s="183">
        <f>+J54+J55</f>
        <v>33378782925</v>
      </c>
      <c r="K53" s="101"/>
      <c r="L53" s="92">
        <f>L54+L55</f>
        <v>33077331353.169998</v>
      </c>
    </row>
    <row r="54" spans="1:15" ht="15.75" customHeight="1">
      <c r="A54" s="130" t="s">
        <v>114</v>
      </c>
      <c r="B54" s="141" t="s">
        <v>115</v>
      </c>
      <c r="C54" s="329"/>
      <c r="D54" s="11">
        <f>+VLOOKUP(A54,'DICIEMBRE 2022'!$A$7:$H$605,8,0)</f>
        <v>347088385</v>
      </c>
      <c r="E54" s="3"/>
      <c r="F54" s="108">
        <f>+VLOOKUP(A54,'DICIEMBRE 2021'!$A$7:$H$489,8,0)</f>
        <v>347088385</v>
      </c>
      <c r="G54" s="136" t="s">
        <v>116</v>
      </c>
      <c r="H54" s="141" t="s">
        <v>117</v>
      </c>
      <c r="J54" s="11">
        <f>+VLOOKUP(G54,'DICIEMBRE 2022'!$A$7:$H$554,8,0)</f>
        <v>33081056417</v>
      </c>
      <c r="K54" s="101"/>
      <c r="L54" s="145">
        <f>+VLOOKUP(G54,'DICIEMBRE 2021'!$A$7:$H$500,8,0)</f>
        <v>32822290567</v>
      </c>
    </row>
    <row r="55" spans="1:15" ht="12.75">
      <c r="A55" s="130" t="s">
        <v>118</v>
      </c>
      <c r="B55" s="140" t="s">
        <v>119</v>
      </c>
      <c r="C55" s="329">
        <v>26</v>
      </c>
      <c r="D55" s="102">
        <f>+SUM(D56:D57)</f>
        <v>2431446147.3499999</v>
      </c>
      <c r="E55" s="124"/>
      <c r="F55" s="102">
        <f>F56+F57</f>
        <v>454984102.89999998</v>
      </c>
      <c r="G55" s="136" t="s">
        <v>120</v>
      </c>
      <c r="H55" s="141" t="s">
        <v>121</v>
      </c>
      <c r="J55" s="11">
        <f>+VLOOKUP(G55,'DICIEMBRE 2022'!$A$7:$H$554,8,0)</f>
        <v>297726508</v>
      </c>
      <c r="K55" s="101"/>
      <c r="L55" s="145">
        <f>+VLOOKUP(G55,'DICIEMBRE 2021'!$A$7:$H$500,8,0)</f>
        <v>255040786.16999999</v>
      </c>
    </row>
    <row r="56" spans="1:15" ht="12.75">
      <c r="A56" s="130" t="s">
        <v>122</v>
      </c>
      <c r="B56" s="141" t="s">
        <v>123</v>
      </c>
      <c r="C56" s="329"/>
      <c r="D56" s="11">
        <f>+VLOOKUP(A56,'DICIEMBRE 2022'!$A$7:$H$605,8,0)</f>
        <v>40825599</v>
      </c>
      <c r="E56" s="3"/>
      <c r="F56" s="108">
        <f>+VLOOKUP(A56,'DICIEMBRE 2021'!$A$7:$H$489,8,0)</f>
        <v>35025440</v>
      </c>
      <c r="G56" s="136" t="s">
        <v>124</v>
      </c>
      <c r="H56" s="140" t="s">
        <v>125</v>
      </c>
      <c r="I56" s="331">
        <v>26</v>
      </c>
      <c r="J56" s="183">
        <f>+J57</f>
        <v>1279200269.3099999</v>
      </c>
      <c r="K56" s="101"/>
      <c r="L56" s="92">
        <f>L57</f>
        <v>1568714125</v>
      </c>
    </row>
    <row r="57" spans="1:15" ht="12.75">
      <c r="A57" s="130" t="s">
        <v>126</v>
      </c>
      <c r="B57" s="141" t="s">
        <v>127</v>
      </c>
      <c r="C57" s="329"/>
      <c r="D57" s="11">
        <f>+VLOOKUP(A57,'DICIEMBRE 2022'!$A$7:$H$605,8,0)</f>
        <v>2390620548.3499999</v>
      </c>
      <c r="E57" s="3"/>
      <c r="F57" s="108">
        <f>+VLOOKUP(A57,'DICIEMBRE 2021'!$A$7:$H$489,8,0)</f>
        <v>419958662.89999998</v>
      </c>
      <c r="G57" s="136" t="s">
        <v>128</v>
      </c>
      <c r="H57" s="141" t="s">
        <v>129</v>
      </c>
      <c r="J57" s="11">
        <f>+VLOOKUP(G57,'DICIEMBRE 2022'!$A$7:$H$554,8,0)</f>
        <v>1279200269.3099999</v>
      </c>
      <c r="K57" s="101"/>
      <c r="L57" s="145">
        <f>+VLOOKUP(G57,'DICIEMBRE 2021'!$A$7:$H$500,8,0)</f>
        <v>1568714125</v>
      </c>
    </row>
    <row r="58" spans="1:15" ht="12.75">
      <c r="A58" s="130" t="s">
        <v>130</v>
      </c>
      <c r="B58" s="140" t="s">
        <v>131</v>
      </c>
      <c r="C58" s="329"/>
      <c r="D58" s="102">
        <f>+SUM(D59:D60)</f>
        <v>-2778534532.3499999</v>
      </c>
      <c r="E58" s="3"/>
      <c r="F58" s="102">
        <f>+F59+F60</f>
        <v>-802072487.89999998</v>
      </c>
      <c r="G58" s="136" t="s">
        <v>132</v>
      </c>
      <c r="H58" s="140" t="s">
        <v>133</v>
      </c>
      <c r="J58" s="183">
        <f>+J59+J60</f>
        <v>-34657983194.309998</v>
      </c>
      <c r="K58" s="12"/>
      <c r="L58" s="92">
        <f>L59+L60</f>
        <v>-34646045478.169998</v>
      </c>
    </row>
    <row r="59" spans="1:15" ht="12.75">
      <c r="A59" s="130" t="s">
        <v>134</v>
      </c>
      <c r="B59" s="141" t="s">
        <v>135</v>
      </c>
      <c r="C59" s="329">
        <v>25</v>
      </c>
      <c r="D59" s="11">
        <f>+VLOOKUP(A59,'DICIEMBRE 2022'!$A$7:$H$605,8,0)</f>
        <v>-347088385</v>
      </c>
      <c r="E59" s="3"/>
      <c r="F59" s="108">
        <f>+VLOOKUP(A59,'DICIEMBRE 2021'!$A$7:$H$489,8,0)</f>
        <v>-347088385</v>
      </c>
      <c r="G59" s="136" t="s">
        <v>136</v>
      </c>
      <c r="H59" s="141" t="s">
        <v>137</v>
      </c>
      <c r="I59" s="331">
        <v>25</v>
      </c>
      <c r="J59" s="11">
        <f>+VLOOKUP(G59,'DICIEMBRE 2022'!$A$7:$H$554,8,0)</f>
        <v>-33378782925</v>
      </c>
      <c r="K59" s="12"/>
      <c r="L59" s="145">
        <f>+VLOOKUP(G59,'DICIEMBRE 2021'!$A$7:$H$500,8,0)</f>
        <v>-33077331353.169998</v>
      </c>
    </row>
    <row r="60" spans="1:15" ht="12.75">
      <c r="A60" s="130" t="s">
        <v>138</v>
      </c>
      <c r="B60" s="141" t="s">
        <v>139</v>
      </c>
      <c r="C60" s="329">
        <v>26</v>
      </c>
      <c r="D60" s="11">
        <f>+VLOOKUP(A60,'DICIEMBRE 2022'!$A$7:$H$605,8,0)</f>
        <v>-2431446147.3499999</v>
      </c>
      <c r="E60" s="3"/>
      <c r="F60" s="108">
        <f>+VLOOKUP(A60,'DICIEMBRE 2021'!$A$7:$H$489,8,0)</f>
        <v>-454984102.89999998</v>
      </c>
      <c r="G60" s="136" t="s">
        <v>140</v>
      </c>
      <c r="H60" s="141" t="s">
        <v>141</v>
      </c>
      <c r="I60" s="331">
        <v>26</v>
      </c>
      <c r="J60" s="11">
        <f>+VLOOKUP(G60,'DICIEMBRE 2022'!$A$7:$H$554,8,0)</f>
        <v>-1279200269.3099999</v>
      </c>
      <c r="K60" s="12"/>
      <c r="L60" s="145">
        <f>+VLOOKUP(G60,'DICIEMBRE 2021'!$A$7:$H$500,8,0)</f>
        <v>-1568714125</v>
      </c>
    </row>
    <row r="61" spans="1:15" ht="12.75">
      <c r="A61" s="130"/>
      <c r="D61" s="117"/>
      <c r="E61" s="81"/>
      <c r="F61" s="111"/>
      <c r="G61" s="182"/>
      <c r="H61" s="141"/>
      <c r="J61" s="11"/>
      <c r="L61" s="26"/>
    </row>
    <row r="62" spans="1:15" ht="12.75">
      <c r="A62" s="130"/>
      <c r="D62" s="12"/>
      <c r="E62" s="190"/>
      <c r="F62" s="191"/>
      <c r="G62" s="182"/>
      <c r="H62" s="141"/>
      <c r="J62" s="11"/>
      <c r="L62" s="26"/>
    </row>
    <row r="63" spans="1:15" ht="12">
      <c r="A63" s="130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1"/>
    </row>
    <row r="64" spans="1:15" ht="12.75">
      <c r="A64" s="130"/>
      <c r="D64" s="12"/>
      <c r="E64" s="3"/>
      <c r="F64" s="110"/>
      <c r="G64" s="182"/>
      <c r="H64" s="141"/>
      <c r="J64" s="11"/>
      <c r="L64" s="26"/>
    </row>
    <row r="65" spans="1:13">
      <c r="A65" s="130"/>
      <c r="D65" s="117"/>
      <c r="E65" s="81"/>
      <c r="F65" s="111"/>
      <c r="L65" s="7"/>
    </row>
    <row r="66" spans="1:13" ht="12.75">
      <c r="A66" s="130"/>
      <c r="D66" s="12"/>
      <c r="E66" s="3"/>
      <c r="F66" s="110"/>
      <c r="G66" s="182"/>
      <c r="H66" s="141"/>
      <c r="J66" s="11"/>
      <c r="L66" s="26"/>
    </row>
    <row r="67" spans="1:13">
      <c r="A67" s="130"/>
      <c r="D67" s="117"/>
      <c r="E67" s="81"/>
      <c r="F67" s="111"/>
      <c r="L67" s="7"/>
    </row>
    <row r="68" spans="1:13" ht="15">
      <c r="A68" s="130"/>
      <c r="D68" s="12"/>
      <c r="E68" s="192"/>
      <c r="F68" s="193"/>
      <c r="G68" s="182"/>
      <c r="H68" s="141"/>
      <c r="J68" s="11"/>
      <c r="L68" s="7"/>
      <c r="M68" s="14"/>
    </row>
    <row r="69" spans="1:13" s="14" customFormat="1" ht="12.6" customHeight="1">
      <c r="A69" s="130"/>
      <c r="B69" s="194" t="s">
        <v>142</v>
      </c>
      <c r="C69" s="195"/>
      <c r="D69" s="193"/>
      <c r="E69" s="192"/>
      <c r="F69" s="193"/>
      <c r="G69" s="196"/>
      <c r="H69" s="194" t="s">
        <v>143</v>
      </c>
      <c r="I69" s="332"/>
      <c r="J69" s="195"/>
      <c r="K69" s="192"/>
      <c r="L69" s="15"/>
    </row>
    <row r="70" spans="1:13" s="14" customFormat="1" ht="12.6" customHeight="1">
      <c r="A70" s="130"/>
      <c r="B70" s="194" t="s">
        <v>144</v>
      </c>
      <c r="C70" s="195"/>
      <c r="D70" s="193"/>
      <c r="E70" s="192"/>
      <c r="F70" s="193"/>
      <c r="G70" s="196"/>
      <c r="H70" s="194" t="s">
        <v>145</v>
      </c>
      <c r="I70" s="332"/>
      <c r="J70" s="195"/>
      <c r="K70" s="192"/>
      <c r="L70" s="15"/>
    </row>
    <row r="71" spans="1:13" s="14" customFormat="1" ht="12.6" customHeight="1">
      <c r="A71" s="130"/>
      <c r="B71" s="197"/>
      <c r="C71" s="195"/>
      <c r="D71" s="193"/>
      <c r="E71" s="192"/>
      <c r="F71" s="193"/>
      <c r="G71" s="196"/>
      <c r="H71" s="194" t="s">
        <v>146</v>
      </c>
      <c r="I71" s="332"/>
      <c r="J71" s="195"/>
      <c r="K71" s="192"/>
      <c r="L71" s="15"/>
    </row>
    <row r="72" spans="1:13" s="14" customFormat="1" ht="12.6" customHeight="1">
      <c r="A72" s="130"/>
      <c r="B72" s="197"/>
      <c r="C72" s="195"/>
      <c r="D72" s="193"/>
      <c r="E72" s="192"/>
      <c r="F72" s="193"/>
      <c r="G72" s="196"/>
      <c r="H72" s="192" t="s">
        <v>833</v>
      </c>
      <c r="I72" s="332"/>
      <c r="J72" s="198"/>
      <c r="L72" s="15"/>
    </row>
    <row r="73" spans="1:13" s="14" customFormat="1" ht="12.6" customHeight="1" thickBot="1">
      <c r="A73" s="149"/>
      <c r="B73" s="82"/>
      <c r="C73" s="336"/>
      <c r="D73" s="119"/>
      <c r="E73" s="77"/>
      <c r="F73" s="113"/>
      <c r="G73" s="138"/>
      <c r="H73" s="84"/>
      <c r="I73" s="333"/>
      <c r="J73" s="83"/>
      <c r="K73" s="85"/>
      <c r="L73" s="86"/>
      <c r="M73" s="3"/>
    </row>
    <row r="74" spans="1:13" ht="26.25" customHeight="1" thickBot="1">
      <c r="A74" s="134" t="s">
        <v>148</v>
      </c>
      <c r="B74" s="143"/>
      <c r="C74" s="334"/>
      <c r="D74" s="143"/>
      <c r="E74" s="143"/>
      <c r="F74" s="143"/>
      <c r="G74" s="143"/>
      <c r="H74" s="143"/>
      <c r="I74" s="334"/>
      <c r="J74" s="143"/>
      <c r="K74" s="143"/>
      <c r="L74" s="144"/>
      <c r="M74" s="78"/>
    </row>
    <row r="75" spans="1:13" s="78" customFormat="1" ht="16.5" customHeight="1" thickBot="1">
      <c r="A75" s="172" t="s">
        <v>149</v>
      </c>
      <c r="B75" s="4"/>
      <c r="C75" s="337"/>
      <c r="D75" s="150"/>
      <c r="E75" s="4"/>
      <c r="F75" s="151"/>
      <c r="G75" s="152"/>
      <c r="H75" s="4"/>
      <c r="I75" s="335"/>
      <c r="J75" s="4"/>
      <c r="K75" s="4"/>
      <c r="L75" s="153"/>
      <c r="M75" s="3"/>
    </row>
    <row r="76" spans="1:13">
      <c r="A76" s="135"/>
      <c r="E76" s="3"/>
      <c r="F76" s="110"/>
    </row>
    <row r="77" spans="1:13">
      <c r="A77" s="135"/>
      <c r="E77" s="3"/>
      <c r="F77" s="110"/>
    </row>
    <row r="78" spans="1:13">
      <c r="E78" s="3"/>
      <c r="F78" s="110"/>
    </row>
    <row r="79" spans="1:13">
      <c r="D79" s="12"/>
      <c r="E79" s="3"/>
      <c r="F79" s="110"/>
    </row>
    <row r="80" spans="1:13">
      <c r="D80" s="12"/>
      <c r="E80" s="3"/>
      <c r="F80" s="110"/>
    </row>
    <row r="81" spans="4:8">
      <c r="D81" s="12"/>
      <c r="E81" s="3"/>
      <c r="F81" s="110"/>
    </row>
    <row r="82" spans="4:8">
      <c r="D82" s="12"/>
      <c r="E82" s="3"/>
      <c r="F82" s="110"/>
    </row>
    <row r="83" spans="4:8">
      <c r="D83" s="12"/>
      <c r="E83" s="3"/>
      <c r="F83" s="110"/>
      <c r="H83" s="16"/>
    </row>
    <row r="84" spans="4:8">
      <c r="D84" s="12"/>
      <c r="E84" s="3"/>
      <c r="F84" s="110"/>
    </row>
    <row r="85" spans="4:8">
      <c r="D85" s="12"/>
      <c r="E85" s="3"/>
      <c r="F85" s="110"/>
    </row>
    <row r="86" spans="4:8">
      <c r="D86" s="12"/>
      <c r="E86" s="3"/>
      <c r="F86" s="110"/>
    </row>
    <row r="87" spans="4:8">
      <c r="D87" s="12"/>
      <c r="E87" s="3"/>
      <c r="F87" s="110"/>
    </row>
    <row r="88" spans="4:8">
      <c r="D88" s="12"/>
      <c r="E88" s="3"/>
      <c r="F88" s="110"/>
    </row>
    <row r="89" spans="4:8">
      <c r="D89" s="12"/>
      <c r="E89" s="3"/>
      <c r="F89" s="110"/>
    </row>
    <row r="90" spans="4:8">
      <c r="D90" s="12"/>
      <c r="E90" s="3"/>
      <c r="F90" s="110"/>
    </row>
    <row r="91" spans="4:8">
      <c r="D91" s="12"/>
      <c r="E91" s="3"/>
      <c r="F91" s="110"/>
    </row>
    <row r="92" spans="4:8">
      <c r="D92" s="12"/>
      <c r="E92" s="3"/>
      <c r="F92" s="110"/>
    </row>
    <row r="93" spans="4:8">
      <c r="D93" s="12"/>
      <c r="E93" s="3"/>
      <c r="F93" s="110"/>
    </row>
    <row r="94" spans="4:8">
      <c r="D94" s="12"/>
      <c r="E94" s="17"/>
      <c r="F94" s="114"/>
    </row>
    <row r="95" spans="4:8">
      <c r="D95" s="12"/>
    </row>
    <row r="96" spans="4:8">
      <c r="D96" s="12"/>
    </row>
    <row r="97" spans="4:4">
      <c r="D97" s="12"/>
    </row>
    <row r="98" spans="4:4">
      <c r="D98" s="120"/>
    </row>
  </sheetData>
  <mergeCells count="8">
    <mergeCell ref="B6:L6"/>
    <mergeCell ref="A1:A2"/>
    <mergeCell ref="C1:G1"/>
    <mergeCell ref="H1:I1"/>
    <mergeCell ref="C2:G2"/>
    <mergeCell ref="H2:I2"/>
    <mergeCell ref="B5:L5"/>
    <mergeCell ref="A3:L3"/>
  </mergeCells>
  <pageMargins left="0.53" right="0.56999999999999995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L65"/>
  <sheetViews>
    <sheetView view="pageBreakPreview" zoomScale="60" zoomScaleNormal="100" workbookViewId="0">
      <selection activeCell="K18" sqref="K18"/>
    </sheetView>
  </sheetViews>
  <sheetFormatPr baseColWidth="10" defaultColWidth="11.42578125" defaultRowHeight="11.25" outlineLevelCol="1"/>
  <cols>
    <col min="1" max="1" width="12.140625" style="74" customWidth="1"/>
    <col min="2" max="2" width="58.85546875" style="33" customWidth="1"/>
    <col min="3" max="3" width="6.7109375" style="33" customWidth="1"/>
    <col min="4" max="4" width="7.85546875" style="33" customWidth="1"/>
    <col min="5" max="5" width="19" style="75" bestFit="1" customWidth="1"/>
    <col min="6" max="6" width="6.42578125" style="33" customWidth="1"/>
    <col min="7" max="7" width="10.140625" style="33" customWidth="1"/>
    <col min="8" max="8" width="19" style="76" customWidth="1" outlineLevel="1"/>
    <col min="9" max="9" width="15.7109375" style="76" customWidth="1"/>
    <col min="10" max="10" width="11.42578125" style="33"/>
    <col min="11" max="12" width="14.140625" style="33" bestFit="1" customWidth="1"/>
    <col min="13" max="16384" width="11.42578125" style="33"/>
  </cols>
  <sheetData>
    <row r="1" spans="1:9" s="29" customFormat="1" ht="57.75" thickBot="1">
      <c r="A1" s="367"/>
      <c r="B1" s="27" t="s">
        <v>0</v>
      </c>
      <c r="C1" s="369" t="s">
        <v>1</v>
      </c>
      <c r="D1" s="370"/>
      <c r="E1" s="370"/>
      <c r="F1" s="371"/>
      <c r="G1" s="372" t="s">
        <v>150</v>
      </c>
      <c r="H1" s="373"/>
      <c r="I1" s="28" t="s">
        <v>151</v>
      </c>
    </row>
    <row r="2" spans="1:9" s="29" customFormat="1" ht="29.25" customHeight="1" thickBot="1">
      <c r="A2" s="368"/>
      <c r="B2" s="30" t="s">
        <v>4</v>
      </c>
      <c r="C2" s="374" t="s">
        <v>152</v>
      </c>
      <c r="D2" s="375"/>
      <c r="E2" s="375"/>
      <c r="F2" s="376"/>
      <c r="G2" s="377" t="s">
        <v>153</v>
      </c>
      <c r="H2" s="378"/>
      <c r="I2" s="31" t="s">
        <v>7</v>
      </c>
    </row>
    <row r="3" spans="1:9">
      <c r="A3" s="32"/>
      <c r="E3" s="34"/>
      <c r="H3" s="35"/>
      <c r="I3" s="36"/>
    </row>
    <row r="4" spans="1:9" ht="12.75">
      <c r="A4" s="379" t="s">
        <v>8</v>
      </c>
      <c r="B4" s="380"/>
      <c r="C4" s="380"/>
      <c r="D4" s="380"/>
      <c r="E4" s="380"/>
      <c r="F4" s="380"/>
      <c r="G4" s="380"/>
      <c r="H4" s="380"/>
      <c r="I4" s="381"/>
    </row>
    <row r="5" spans="1:9">
      <c r="A5" s="359" t="s">
        <v>154</v>
      </c>
      <c r="B5" s="360"/>
      <c r="C5" s="360"/>
      <c r="D5" s="360"/>
      <c r="E5" s="360"/>
      <c r="F5" s="360"/>
      <c r="G5" s="360"/>
      <c r="H5" s="360"/>
      <c r="I5" s="361"/>
    </row>
    <row r="6" spans="1:9">
      <c r="A6" s="37"/>
      <c r="B6" s="154"/>
      <c r="C6" s="154"/>
      <c r="D6" s="154"/>
      <c r="E6" s="38"/>
      <c r="F6" s="154"/>
      <c r="G6" s="154"/>
      <c r="H6" s="154"/>
      <c r="I6" s="142"/>
    </row>
    <row r="7" spans="1:9">
      <c r="A7" s="37"/>
      <c r="B7" s="154"/>
      <c r="C7" s="154"/>
      <c r="D7" s="154"/>
      <c r="E7" s="38"/>
      <c r="F7" s="154"/>
      <c r="G7" s="154"/>
      <c r="H7" s="154"/>
      <c r="I7" s="142"/>
    </row>
    <row r="8" spans="1:9">
      <c r="A8" s="37"/>
      <c r="B8" s="154"/>
      <c r="C8" s="154"/>
      <c r="D8" s="154"/>
      <c r="E8" s="38"/>
      <c r="F8" s="154"/>
      <c r="G8" s="154"/>
      <c r="H8" s="154"/>
      <c r="I8" s="142"/>
    </row>
    <row r="9" spans="1:9">
      <c r="A9" s="37"/>
      <c r="B9" s="154"/>
      <c r="C9" s="154"/>
      <c r="D9" s="154"/>
      <c r="E9" s="38"/>
      <c r="F9" s="154"/>
      <c r="G9" s="154"/>
      <c r="H9" s="154"/>
      <c r="I9" s="142"/>
    </row>
    <row r="10" spans="1:9" s="42" customFormat="1" ht="12.75">
      <c r="A10" s="39"/>
      <c r="B10" s="155" t="s">
        <v>155</v>
      </c>
      <c r="C10" s="155"/>
      <c r="D10" s="156" t="s">
        <v>1037</v>
      </c>
      <c r="E10" s="40" t="s">
        <v>855</v>
      </c>
      <c r="F10" s="156"/>
      <c r="G10" s="156"/>
      <c r="H10" s="157" t="s">
        <v>856</v>
      </c>
      <c r="I10" s="41"/>
    </row>
    <row r="11" spans="1:9" s="46" customFormat="1" ht="12.75">
      <c r="A11" s="43"/>
      <c r="B11" s="158"/>
      <c r="C11" s="155"/>
      <c r="D11" s="156"/>
      <c r="E11" s="44"/>
      <c r="F11" s="156"/>
      <c r="G11" s="156"/>
      <c r="H11" s="154"/>
      <c r="I11" s="45"/>
    </row>
    <row r="12" spans="1:9" ht="12.75">
      <c r="A12" s="47"/>
      <c r="B12" s="159"/>
      <c r="C12" s="160"/>
      <c r="D12" s="338"/>
      <c r="E12" s="48"/>
      <c r="F12" s="161"/>
      <c r="G12" s="161"/>
      <c r="H12" s="162"/>
      <c r="I12" s="36"/>
    </row>
    <row r="13" spans="1:9" s="50" customFormat="1" ht="13.5" thickBot="1">
      <c r="A13" s="49" t="s">
        <v>156</v>
      </c>
      <c r="B13" s="140" t="s">
        <v>157</v>
      </c>
      <c r="C13" s="163"/>
      <c r="D13" s="339">
        <v>28</v>
      </c>
      <c r="E13" s="174">
        <f>+E15+E19</f>
        <v>23161880050.010002</v>
      </c>
      <c r="F13" s="164"/>
      <c r="G13" s="164"/>
      <c r="H13" s="174">
        <f>+H15+H19</f>
        <v>23696246271.240002</v>
      </c>
      <c r="I13" s="53"/>
    </row>
    <row r="14" spans="1:9" s="50" customFormat="1" ht="12.75">
      <c r="A14" s="49"/>
      <c r="B14" s="140"/>
      <c r="C14" s="163"/>
      <c r="D14" s="339"/>
      <c r="E14" s="173"/>
      <c r="F14" s="164"/>
      <c r="G14" s="164"/>
      <c r="H14" s="173"/>
      <c r="I14" s="53"/>
    </row>
    <row r="15" spans="1:9" s="50" customFormat="1" ht="12.75">
      <c r="A15" s="49" t="s">
        <v>158</v>
      </c>
      <c r="B15" s="140" t="s">
        <v>159</v>
      </c>
      <c r="C15" s="163"/>
      <c r="D15" s="339"/>
      <c r="E15" s="52">
        <f>+E16+E17</f>
        <v>21559933402.330002</v>
      </c>
      <c r="F15" s="164"/>
      <c r="G15" s="164"/>
      <c r="H15" s="52">
        <f>+H16+H17</f>
        <v>22951106218.34</v>
      </c>
      <c r="I15" s="53"/>
    </row>
    <row r="16" spans="1:9" ht="12.75">
      <c r="A16" s="54" t="s">
        <v>160</v>
      </c>
      <c r="B16" s="141" t="s">
        <v>161</v>
      </c>
      <c r="C16" s="163"/>
      <c r="D16" s="338"/>
      <c r="E16" s="11">
        <f>+VLOOKUP(A16,'DICIEMBRE 2022'!$A$196:$H$604,6,0)</f>
        <v>21573927780.330002</v>
      </c>
      <c r="F16" s="162"/>
      <c r="G16" s="162"/>
      <c r="H16" s="55">
        <f>+VLOOKUP(A16,'DICIEMBRE 2021'!$A$7:$H$440,6,0)</f>
        <v>23063103133.34</v>
      </c>
      <c r="I16" s="36"/>
    </row>
    <row r="17" spans="1:9" ht="12.75">
      <c r="A17" s="56" t="s">
        <v>162</v>
      </c>
      <c r="B17" s="141" t="s">
        <v>163</v>
      </c>
      <c r="C17" s="163"/>
      <c r="D17" s="338"/>
      <c r="E17" s="11">
        <f>+VLOOKUP(A17,'DICIEMBRE 2022'!$A$196:$H$604,6,0)</f>
        <v>-13994378</v>
      </c>
      <c r="F17" s="162"/>
      <c r="G17" s="162"/>
      <c r="H17" s="11">
        <f>+VLOOKUP(A17,'DICIEMBRE 2021'!$A$7:$H$440,6,0)</f>
        <v>-111996915</v>
      </c>
      <c r="I17" s="36"/>
    </row>
    <row r="18" spans="1:9" ht="12.75">
      <c r="A18" s="54"/>
      <c r="B18" s="141"/>
      <c r="C18" s="163"/>
      <c r="D18" s="338"/>
      <c r="E18" s="55"/>
      <c r="F18" s="162"/>
      <c r="G18" s="162"/>
      <c r="H18" s="55"/>
      <c r="I18" s="36"/>
    </row>
    <row r="19" spans="1:9" s="50" customFormat="1" ht="12.75">
      <c r="A19" s="49" t="s">
        <v>164</v>
      </c>
      <c r="B19" s="140" t="s">
        <v>165</v>
      </c>
      <c r="C19" s="163"/>
      <c r="D19" s="339"/>
      <c r="E19" s="52">
        <f>+E20+E21+E22</f>
        <v>1601946647.6800001</v>
      </c>
      <c r="F19" s="164"/>
      <c r="G19" s="164"/>
      <c r="H19" s="52">
        <f>+H20+H21+H22+H23</f>
        <v>745140052.89999998</v>
      </c>
      <c r="I19" s="53"/>
    </row>
    <row r="20" spans="1:9" ht="12.75">
      <c r="A20" s="54" t="s">
        <v>166</v>
      </c>
      <c r="B20" s="141" t="s">
        <v>167</v>
      </c>
      <c r="C20" s="163"/>
      <c r="D20" s="338"/>
      <c r="E20" s="11">
        <f>+VLOOKUP(A20,'DICIEMBRE 2022'!$A$196:$H$604,6,0)</f>
        <v>877949246</v>
      </c>
      <c r="F20" s="162"/>
      <c r="G20" s="162"/>
      <c r="H20" s="55">
        <f>+VLOOKUP(A20,'DICIEMBRE 2021'!$A$7:$H$440,6,0)</f>
        <v>552530607.89999998</v>
      </c>
      <c r="I20" s="36"/>
    </row>
    <row r="21" spans="1:9" ht="12.75">
      <c r="A21" s="57" t="s">
        <v>168</v>
      </c>
      <c r="B21" s="159" t="s">
        <v>169</v>
      </c>
      <c r="C21" s="163"/>
      <c r="D21" s="338"/>
      <c r="E21" s="11">
        <f>+VLOOKUP(A21,'DICIEMBRE 2022'!$A$196:$H$604,6,0)</f>
        <v>240100812.00999999</v>
      </c>
      <c r="F21" s="162"/>
      <c r="G21" s="162"/>
      <c r="H21" s="55">
        <f>+VLOOKUP(A21,'DICIEMBRE 2021'!$A$7:$H$440,6,0)</f>
        <v>121312900</v>
      </c>
      <c r="I21" s="36"/>
    </row>
    <row r="22" spans="1:9" ht="12.75">
      <c r="A22" s="57" t="s">
        <v>170</v>
      </c>
      <c r="B22" s="159" t="s">
        <v>171</v>
      </c>
      <c r="C22" s="163"/>
      <c r="D22" s="338"/>
      <c r="E22" s="11">
        <f>+VLOOKUP(A22,'DICIEMBRE 2022'!$A$196:$H$604,6,0)</f>
        <v>483896589.67000002</v>
      </c>
      <c r="F22" s="162"/>
      <c r="G22" s="162"/>
      <c r="H22" s="55">
        <f>+VLOOKUP(A22,'DICIEMBRE 2021'!$A$7:$H$440,6,0)</f>
        <v>14976851</v>
      </c>
      <c r="I22" s="36"/>
    </row>
    <row r="23" spans="1:9" ht="12.75">
      <c r="A23" s="57" t="s">
        <v>861</v>
      </c>
      <c r="B23" s="159" t="s">
        <v>870</v>
      </c>
      <c r="C23" s="163"/>
      <c r="D23" s="338"/>
      <c r="E23" s="11"/>
      <c r="F23" s="162"/>
      <c r="G23" s="162"/>
      <c r="H23" s="55">
        <f>+VLOOKUP(A23,'DICIEMBRE 2021'!$A$7:$H$440,6,0)</f>
        <v>56319694</v>
      </c>
      <c r="I23" s="36"/>
    </row>
    <row r="24" spans="1:9" ht="12.75">
      <c r="A24" s="57"/>
      <c r="B24" s="165"/>
      <c r="C24" s="163"/>
      <c r="D24" s="338"/>
      <c r="E24" s="48"/>
      <c r="F24" s="162"/>
      <c r="G24" s="162"/>
      <c r="H24" s="48"/>
      <c r="I24" s="36"/>
    </row>
    <row r="25" spans="1:9" s="50" customFormat="1" ht="13.5" thickBot="1">
      <c r="A25" s="49" t="s">
        <v>172</v>
      </c>
      <c r="B25" s="140" t="s">
        <v>173</v>
      </c>
      <c r="C25" s="163"/>
      <c r="D25" s="339">
        <v>29</v>
      </c>
      <c r="E25" s="51">
        <f>+E26+E35+E41</f>
        <v>32847057693.669998</v>
      </c>
      <c r="F25" s="164"/>
      <c r="G25" s="164"/>
      <c r="H25" s="51">
        <f>+H26+H35+H41</f>
        <v>23596275265.939999</v>
      </c>
      <c r="I25" s="53"/>
    </row>
    <row r="26" spans="1:9" s="50" customFormat="1" ht="12.75">
      <c r="A26" s="49" t="s">
        <v>174</v>
      </c>
      <c r="B26" s="140" t="s">
        <v>175</v>
      </c>
      <c r="C26" s="163"/>
      <c r="D26" s="339"/>
      <c r="E26" s="52">
        <f>SUM(E27:E33)</f>
        <v>22343938109.599998</v>
      </c>
      <c r="F26" s="164"/>
      <c r="G26" s="164"/>
      <c r="H26" s="52">
        <f>SUM(H27:H33)</f>
        <v>21236310615.779999</v>
      </c>
      <c r="I26" s="53"/>
    </row>
    <row r="27" spans="1:9" ht="12.75">
      <c r="A27" s="54" t="s">
        <v>176</v>
      </c>
      <c r="B27" s="141" t="s">
        <v>177</v>
      </c>
      <c r="C27" s="163"/>
      <c r="D27" s="338"/>
      <c r="E27" s="11">
        <f>+VLOOKUP(A27,'DICIEMBRE 2022'!$A$196:$H$604,6,0)</f>
        <v>6704964961.04</v>
      </c>
      <c r="F27" s="164"/>
      <c r="G27" s="164"/>
      <c r="H27" s="55">
        <f>+VLOOKUP(A27,'DICIEMBRE 2021'!$A$7:$H$440,6,0)</f>
        <v>6155864460.2200003</v>
      </c>
      <c r="I27" s="36"/>
    </row>
    <row r="28" spans="1:9" ht="12.75">
      <c r="A28" s="54" t="s">
        <v>178</v>
      </c>
      <c r="B28" s="141" t="s">
        <v>179</v>
      </c>
      <c r="C28" s="163"/>
      <c r="D28" s="338"/>
      <c r="E28" s="11">
        <f>+VLOOKUP(A28,'DICIEMBRE 2022'!$A$196:$H$604,6,0)</f>
        <v>1732072200</v>
      </c>
      <c r="F28" s="162"/>
      <c r="G28" s="162"/>
      <c r="H28" s="55">
        <f>+VLOOKUP(A28,'DICIEMBRE 2021'!$A$7:$H$440,6,0)</f>
        <v>1578159000</v>
      </c>
      <c r="I28" s="36"/>
    </row>
    <row r="29" spans="1:9" ht="12.75">
      <c r="A29" s="54" t="s">
        <v>180</v>
      </c>
      <c r="B29" s="141" t="s">
        <v>181</v>
      </c>
      <c r="C29" s="163"/>
      <c r="D29" s="338"/>
      <c r="E29" s="11">
        <f>+VLOOKUP(A29,'DICIEMBRE 2022'!$A$196:$H$604,6,0)</f>
        <v>380974600</v>
      </c>
      <c r="F29" s="162"/>
      <c r="G29" s="162"/>
      <c r="H29" s="55">
        <f>+VLOOKUP(A29,'DICIEMBRE 2021'!$A$7:$H$440,6,0)</f>
        <v>335192100</v>
      </c>
      <c r="I29" s="36"/>
    </row>
    <row r="30" spans="1:9" ht="12.75">
      <c r="A30" s="54" t="s">
        <v>182</v>
      </c>
      <c r="B30" s="141" t="s">
        <v>183</v>
      </c>
      <c r="C30" s="163"/>
      <c r="D30" s="338"/>
      <c r="E30" s="11">
        <f>+VLOOKUP(A30,'DICIEMBRE 2022'!$A$196:$H$604,6,0)</f>
        <v>2421015712.71</v>
      </c>
      <c r="F30" s="164"/>
      <c r="G30" s="164"/>
      <c r="H30" s="55">
        <f>+VLOOKUP(A30,'DICIEMBRE 2021'!$A$7:$H$440,6,0)</f>
        <v>2169891347.8800001</v>
      </c>
      <c r="I30" s="36"/>
    </row>
    <row r="31" spans="1:9" ht="12.75">
      <c r="A31" s="54" t="s">
        <v>184</v>
      </c>
      <c r="B31" s="141" t="s">
        <v>185</v>
      </c>
      <c r="C31" s="163"/>
      <c r="D31" s="338"/>
      <c r="E31" s="11">
        <f>+VLOOKUP(A31,'DICIEMBRE 2022'!$A$196:$H$604,6,0)</f>
        <v>147215209.49000001</v>
      </c>
      <c r="F31" s="162"/>
      <c r="G31" s="162"/>
      <c r="H31" s="55">
        <f>+VLOOKUP(A31,'DICIEMBRE 2021'!$A$7:$H$440,6,0)</f>
        <v>182631000</v>
      </c>
      <c r="I31" s="36"/>
    </row>
    <row r="32" spans="1:9" ht="12.75">
      <c r="A32" s="54" t="s">
        <v>186</v>
      </c>
      <c r="B32" s="141" t="s">
        <v>187</v>
      </c>
      <c r="C32" s="163"/>
      <c r="D32" s="338"/>
      <c r="E32" s="11">
        <f>+VLOOKUP(A32,'DICIEMBRE 2022'!$A$196:$H$604,6,0)</f>
        <v>10861725945.360001</v>
      </c>
      <c r="F32" s="162"/>
      <c r="G32" s="162"/>
      <c r="H32" s="55">
        <f>+VLOOKUP(A32,'DICIEMBRE 2021'!$A$7:$H$440,6,0)</f>
        <v>10709762013.68</v>
      </c>
      <c r="I32" s="36"/>
    </row>
    <row r="33" spans="1:12" ht="12.75">
      <c r="A33" s="54" t="s">
        <v>188</v>
      </c>
      <c r="B33" s="141" t="s">
        <v>189</v>
      </c>
      <c r="C33" s="163"/>
      <c r="D33" s="338"/>
      <c r="E33" s="11">
        <f>+VLOOKUP(A33,'DICIEMBRE 2022'!$A$196:$H$604,6,0)</f>
        <v>95969481</v>
      </c>
      <c r="F33" s="162"/>
      <c r="G33" s="162"/>
      <c r="H33" s="55">
        <f>+VLOOKUP(A33,'DICIEMBRE 2021'!$A$7:$H$440,6,0)</f>
        <v>104810694</v>
      </c>
      <c r="I33" s="36"/>
    </row>
    <row r="34" spans="1:12" ht="12.75">
      <c r="A34" s="54"/>
      <c r="B34" s="141"/>
      <c r="C34" s="163"/>
      <c r="D34" s="338"/>
      <c r="E34" s="58"/>
      <c r="F34" s="162"/>
      <c r="G34" s="162"/>
      <c r="H34" s="58"/>
      <c r="I34" s="36"/>
    </row>
    <row r="35" spans="1:12" s="50" customFormat="1" ht="25.5">
      <c r="A35" s="54" t="s">
        <v>190</v>
      </c>
      <c r="B35" s="140" t="s">
        <v>191</v>
      </c>
      <c r="C35" s="163"/>
      <c r="D35" s="339"/>
      <c r="E35" s="59">
        <f>SUM(E36:E39)</f>
        <v>10474202938.049999</v>
      </c>
      <c r="F35" s="164"/>
      <c r="G35" s="164"/>
      <c r="H35" s="59">
        <f>SUM(H36:H39)</f>
        <v>2332338393.8800001</v>
      </c>
      <c r="I35" s="53"/>
    </row>
    <row r="36" spans="1:12" ht="12.75">
      <c r="A36" s="54" t="s">
        <v>867</v>
      </c>
      <c r="B36" s="141" t="s">
        <v>192</v>
      </c>
      <c r="C36" s="163"/>
      <c r="D36" s="339"/>
      <c r="E36" s="11">
        <f>+VLOOKUP(A36,'DICIEMBRE 2022'!$A$196:$H$604,6,0)</f>
        <v>1021785805</v>
      </c>
      <c r="F36" s="164"/>
      <c r="G36" s="164"/>
      <c r="H36" s="55">
        <f>+VLOOKUP(A36,'DICIEMBRE 2021'!$A$7:$H$440,6,0)</f>
        <v>700682631</v>
      </c>
      <c r="I36" s="53"/>
    </row>
    <row r="37" spans="1:12" ht="12.75">
      <c r="A37" s="54" t="s">
        <v>193</v>
      </c>
      <c r="B37" s="141" t="s">
        <v>194</v>
      </c>
      <c r="C37" s="163"/>
      <c r="D37" s="338"/>
      <c r="E37" s="11">
        <f>+VLOOKUP(A37,'DICIEMBRE 2022'!$A$196:$H$604,6,0)</f>
        <v>363725547.69999999</v>
      </c>
      <c r="F37" s="162"/>
      <c r="G37" s="162"/>
      <c r="H37" s="55">
        <f>+VLOOKUP(A37,'DICIEMBRE 2021'!$A$7:$H$440,6,0)</f>
        <v>426763696.88</v>
      </c>
      <c r="I37" s="36"/>
    </row>
    <row r="38" spans="1:12" ht="12.75">
      <c r="A38" s="54" t="s">
        <v>195</v>
      </c>
      <c r="B38" s="141" t="s">
        <v>196</v>
      </c>
      <c r="C38" s="163"/>
      <c r="D38" s="338"/>
      <c r="E38" s="11">
        <f>+VLOOKUP(A38,'DICIEMBRE 2022'!$A$196:$H$604,6,0)</f>
        <v>5598292.3499999996</v>
      </c>
      <c r="F38" s="164"/>
      <c r="G38" s="164"/>
      <c r="H38" s="55">
        <f>+VLOOKUP(A38,'DICIEMBRE 2021'!$A$7:$H$440,6,0)</f>
        <v>107012860</v>
      </c>
      <c r="I38" s="36"/>
    </row>
    <row r="39" spans="1:12" ht="12.75">
      <c r="A39" s="54" t="s">
        <v>197</v>
      </c>
      <c r="B39" s="141" t="s">
        <v>198</v>
      </c>
      <c r="C39" s="163"/>
      <c r="D39" s="338"/>
      <c r="E39" s="11">
        <f>+VLOOKUP(A39,'DICIEMBRE 2022'!$A$196:$H$604,6,0)</f>
        <v>9083093293</v>
      </c>
      <c r="F39" s="162"/>
      <c r="G39" s="162"/>
      <c r="H39" s="55">
        <f>+VLOOKUP(A39,'DICIEMBRE 2021'!$A$7:$H$440,6,0)</f>
        <v>1097879206</v>
      </c>
      <c r="I39" s="36"/>
    </row>
    <row r="40" spans="1:12" s="50" customFormat="1" ht="12.75">
      <c r="A40" s="54" t="s">
        <v>199</v>
      </c>
      <c r="B40" s="141"/>
      <c r="C40" s="163"/>
      <c r="D40" s="338"/>
      <c r="E40" s="58"/>
      <c r="F40" s="162"/>
      <c r="G40" s="162"/>
      <c r="H40" s="58"/>
      <c r="I40" s="36"/>
    </row>
    <row r="41" spans="1:12" ht="13.5" thickBot="1">
      <c r="A41" s="54" t="s">
        <v>200</v>
      </c>
      <c r="B41" s="140" t="s">
        <v>201</v>
      </c>
      <c r="C41" s="163"/>
      <c r="D41" s="339"/>
      <c r="E41" s="51">
        <f>+E42+E43+E44</f>
        <v>28916646.02</v>
      </c>
      <c r="F41" s="164"/>
      <c r="G41" s="164"/>
      <c r="H41" s="51">
        <f>+H42+H43+H44</f>
        <v>27626256.280000001</v>
      </c>
      <c r="I41" s="53"/>
    </row>
    <row r="42" spans="1:12" ht="12.75">
      <c r="A42" s="54" t="s">
        <v>200</v>
      </c>
      <c r="B42" s="141" t="s">
        <v>167</v>
      </c>
      <c r="C42" s="163"/>
      <c r="D42" s="338"/>
      <c r="E42" s="11">
        <f>+VLOOKUP(A42,'DICIEMBRE 2022'!$A$196:$H$604,6,0)</f>
        <v>1383340</v>
      </c>
      <c r="F42" s="162"/>
      <c r="G42" s="162"/>
      <c r="H42" s="55">
        <f>+VLOOKUP(A42,'DICIEMBRE 2021'!$A$7:$H$440,6,0)</f>
        <v>20147384</v>
      </c>
      <c r="I42" s="36"/>
      <c r="K42" s="121"/>
    </row>
    <row r="43" spans="1:12" ht="12.75">
      <c r="A43" s="54" t="s">
        <v>202</v>
      </c>
      <c r="B43" s="141" t="s">
        <v>203</v>
      </c>
      <c r="C43" s="163"/>
      <c r="D43" s="338"/>
      <c r="E43" s="11">
        <f>+VLOOKUP(A43,'DICIEMBRE 2022'!$A$196:$H$604,6,0)</f>
        <v>713505.02</v>
      </c>
      <c r="F43" s="162"/>
      <c r="G43" s="162"/>
      <c r="H43" s="55">
        <f>+VLOOKUP(A43,'DICIEMBRE 2021'!$A$7:$H$440,6,0)</f>
        <v>1574149.28</v>
      </c>
      <c r="I43" s="36"/>
    </row>
    <row r="44" spans="1:12" ht="12.75">
      <c r="A44" s="54" t="s">
        <v>204</v>
      </c>
      <c r="B44" s="141" t="s">
        <v>205</v>
      </c>
      <c r="C44" s="163"/>
      <c r="D44" s="338"/>
      <c r="E44" s="11">
        <f>+VLOOKUP(A44,'DICIEMBRE 2022'!$A$196:$H$604,6,0)</f>
        <v>26819801</v>
      </c>
      <c r="F44" s="162"/>
      <c r="G44" s="162"/>
      <c r="H44" s="55">
        <f>+VLOOKUP(A44,'DICIEMBRE 2021'!$A$7:$H$440,6,0)</f>
        <v>5904723</v>
      </c>
      <c r="I44" s="36"/>
    </row>
    <row r="45" spans="1:12" ht="12.75">
      <c r="A45" s="54"/>
      <c r="B45" s="141"/>
      <c r="C45" s="163"/>
      <c r="D45" s="338"/>
      <c r="E45" s="55"/>
      <c r="F45" s="162"/>
      <c r="G45" s="162"/>
      <c r="H45" s="55">
        <v>0</v>
      </c>
      <c r="I45" s="36"/>
    </row>
    <row r="46" spans="1:12" ht="17.25" customHeight="1" thickBot="1">
      <c r="A46" s="61"/>
      <c r="B46" s="141" t="s">
        <v>206</v>
      </c>
      <c r="C46" s="160"/>
      <c r="D46" s="338"/>
      <c r="E46" s="60">
        <f>+E13-E25</f>
        <v>-9685177643.659996</v>
      </c>
      <c r="F46" s="162"/>
      <c r="G46" s="162"/>
      <c r="H46" s="60">
        <f>+H13-H25</f>
        <v>99971005.300003052</v>
      </c>
      <c r="I46" s="36"/>
      <c r="L46" s="121"/>
    </row>
    <row r="47" spans="1:12" ht="15.75" thickTop="1">
      <c r="A47" s="61"/>
      <c r="B47" s="166"/>
      <c r="C47" s="160"/>
      <c r="E47" s="62"/>
      <c r="F47" s="164"/>
      <c r="G47" s="164"/>
      <c r="H47" s="63"/>
      <c r="I47" s="36"/>
    </row>
    <row r="48" spans="1:12" ht="30" customHeight="1">
      <c r="A48" s="61"/>
      <c r="B48" s="166"/>
      <c r="C48" s="160"/>
      <c r="E48" s="62"/>
      <c r="F48" s="167"/>
      <c r="G48" s="167"/>
      <c r="H48" s="167"/>
      <c r="I48" s="64"/>
    </row>
    <row r="49" spans="1:9" ht="15">
      <c r="A49" s="61"/>
      <c r="B49" s="362"/>
      <c r="C49" s="362"/>
      <c r="D49" s="362"/>
      <c r="E49" s="362"/>
      <c r="F49" s="362"/>
      <c r="G49" s="362"/>
      <c r="H49" s="168"/>
      <c r="I49" s="64"/>
    </row>
    <row r="50" spans="1:9" ht="15">
      <c r="A50" s="61"/>
      <c r="B50" s="362"/>
      <c r="C50" s="362"/>
      <c r="D50" s="362"/>
      <c r="E50" s="362"/>
      <c r="F50" s="362"/>
      <c r="G50" s="362"/>
      <c r="H50" s="168"/>
      <c r="I50" s="64"/>
    </row>
    <row r="51" spans="1:9" ht="15">
      <c r="A51" s="61"/>
      <c r="B51" s="168"/>
      <c r="C51" s="168"/>
      <c r="D51" s="168"/>
      <c r="E51" s="171"/>
      <c r="F51" s="168"/>
      <c r="G51" s="168"/>
      <c r="H51" s="168"/>
      <c r="I51" s="64"/>
    </row>
    <row r="52" spans="1:9" ht="15">
      <c r="A52" s="61"/>
      <c r="B52" s="363"/>
      <c r="C52" s="363"/>
      <c r="D52" s="363"/>
      <c r="E52" s="363"/>
      <c r="F52" s="363"/>
      <c r="G52" s="363"/>
      <c r="H52" s="363"/>
      <c r="I52" s="65"/>
    </row>
    <row r="53" spans="1:9" ht="15">
      <c r="A53" s="61"/>
      <c r="B53" s="363"/>
      <c r="C53" s="363"/>
      <c r="D53" s="363"/>
      <c r="E53" s="363"/>
      <c r="F53" s="363"/>
      <c r="G53" s="363"/>
      <c r="H53" s="363"/>
      <c r="I53" s="64"/>
    </row>
    <row r="54" spans="1:9" ht="15">
      <c r="A54" s="61"/>
      <c r="B54" s="66"/>
      <c r="C54" s="160"/>
      <c r="D54" s="167"/>
      <c r="E54" s="62"/>
      <c r="F54" s="167"/>
      <c r="G54" s="167"/>
      <c r="H54" s="67"/>
      <c r="I54" s="64"/>
    </row>
    <row r="55" spans="1:9" ht="15">
      <c r="A55" s="61"/>
      <c r="B55" s="66"/>
      <c r="C55" s="160"/>
      <c r="D55" s="167"/>
      <c r="E55" s="62"/>
      <c r="F55" s="167"/>
      <c r="G55" s="167"/>
      <c r="H55" s="67"/>
      <c r="I55" s="64"/>
    </row>
    <row r="56" spans="1:9" ht="15">
      <c r="A56" s="61"/>
      <c r="B56" s="66"/>
      <c r="C56" s="160"/>
      <c r="D56" s="167"/>
      <c r="E56" s="62"/>
      <c r="F56" s="167"/>
      <c r="G56" s="167"/>
      <c r="H56" s="67"/>
      <c r="I56" s="64"/>
    </row>
    <row r="57" spans="1:9" ht="15">
      <c r="A57" s="61"/>
      <c r="B57" s="165"/>
      <c r="C57" s="160"/>
      <c r="E57" s="40"/>
      <c r="F57" s="164"/>
      <c r="G57" s="164"/>
      <c r="H57" s="68"/>
      <c r="I57" s="69"/>
    </row>
    <row r="58" spans="1:9" ht="15">
      <c r="A58" s="61"/>
      <c r="B58" s="165" t="s">
        <v>142</v>
      </c>
      <c r="C58" s="160"/>
      <c r="D58" s="169"/>
      <c r="E58" s="40" t="s">
        <v>143</v>
      </c>
      <c r="H58" s="33"/>
      <c r="I58" s="70"/>
    </row>
    <row r="59" spans="1:9" ht="15">
      <c r="A59" s="61"/>
      <c r="B59" s="165" t="s">
        <v>144</v>
      </c>
      <c r="C59" s="160"/>
      <c r="D59" s="169"/>
      <c r="E59" s="40" t="s">
        <v>145</v>
      </c>
      <c r="H59" s="33"/>
      <c r="I59" s="70"/>
    </row>
    <row r="60" spans="1:9" ht="15">
      <c r="A60" s="61"/>
      <c r="B60" s="170"/>
      <c r="C60" s="160"/>
      <c r="D60" s="162"/>
      <c r="E60" s="40" t="s">
        <v>146</v>
      </c>
      <c r="H60" s="33"/>
      <c r="I60" s="70"/>
    </row>
    <row r="61" spans="1:9" ht="12.75">
      <c r="A61" s="32"/>
      <c r="B61" s="170"/>
      <c r="C61" s="160"/>
      <c r="E61" s="33" t="s">
        <v>147</v>
      </c>
      <c r="H61" s="33"/>
      <c r="I61" s="69"/>
    </row>
    <row r="62" spans="1:9" ht="12.75">
      <c r="A62" s="122"/>
      <c r="B62" s="170"/>
      <c r="C62" s="160"/>
      <c r="D62" s="162"/>
      <c r="E62" s="48"/>
      <c r="F62" s="162"/>
      <c r="G62" s="162"/>
      <c r="H62" s="71"/>
      <c r="I62" s="69"/>
    </row>
    <row r="63" spans="1:9" ht="13.5" thickBot="1">
      <c r="A63" s="32"/>
      <c r="B63" s="170"/>
      <c r="C63" s="160"/>
      <c r="D63" s="162"/>
      <c r="E63" s="48"/>
      <c r="F63" s="162"/>
      <c r="G63" s="162"/>
      <c r="H63" s="71"/>
      <c r="I63" s="69"/>
    </row>
    <row r="64" spans="1:9" ht="15.75" customHeight="1" thickBot="1">
      <c r="A64" s="364" t="s">
        <v>207</v>
      </c>
      <c r="B64" s="365"/>
      <c r="C64" s="365"/>
      <c r="D64" s="365"/>
      <c r="E64" s="365"/>
      <c r="F64" s="365"/>
      <c r="G64" s="365"/>
      <c r="H64" s="365"/>
      <c r="I64" s="366"/>
    </row>
    <row r="65" spans="2:9">
      <c r="B65" s="46"/>
      <c r="C65" s="46"/>
      <c r="D65" s="46"/>
      <c r="E65" s="72"/>
      <c r="F65" s="46"/>
      <c r="G65" s="46"/>
      <c r="H65" s="73"/>
      <c r="I65" s="73"/>
    </row>
  </sheetData>
  <mergeCells count="10">
    <mergeCell ref="A5:I5"/>
    <mergeCell ref="B49:G50"/>
    <mergeCell ref="B52:H53"/>
    <mergeCell ref="A64:I64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35277-A0CC-4326-A00E-A6ACAC56C0B9}">
  <sheetPr>
    <pageSetUpPr fitToPage="1"/>
  </sheetPr>
  <dimension ref="A1:K87"/>
  <sheetViews>
    <sheetView showGridLines="0" view="pageBreakPreview" zoomScale="70" zoomScaleNormal="70" zoomScaleSheetLayoutView="70" workbookViewId="0">
      <selection activeCell="C6" sqref="C6"/>
    </sheetView>
  </sheetViews>
  <sheetFormatPr baseColWidth="10" defaultColWidth="11.42578125" defaultRowHeight="11.25"/>
  <cols>
    <col min="1" max="1" width="14.140625" style="274" customWidth="1"/>
    <col min="2" max="2" width="62.5703125" style="274" customWidth="1"/>
    <col min="3" max="3" width="19.85546875" style="274" customWidth="1"/>
    <col min="4" max="4" width="30.28515625" style="274" customWidth="1"/>
    <col min="5" max="5" width="19.42578125" style="274" customWidth="1"/>
    <col min="6" max="6" width="27.5703125" style="274" customWidth="1"/>
    <col min="7" max="7" width="13.5703125" style="274" customWidth="1"/>
    <col min="8" max="8" width="12.85546875" style="274" bestFit="1" customWidth="1"/>
    <col min="9" max="9" width="18.85546875" style="274" customWidth="1"/>
    <col min="10" max="16384" width="11.42578125" style="274"/>
  </cols>
  <sheetData>
    <row r="1" spans="1:11" s="312" customFormat="1" ht="30.75" thickBot="1">
      <c r="A1" s="391"/>
      <c r="B1" s="323" t="s">
        <v>0</v>
      </c>
      <c r="C1" s="393" t="s">
        <v>1</v>
      </c>
      <c r="D1" s="394"/>
      <c r="E1" s="322" t="s">
        <v>1059</v>
      </c>
      <c r="F1" s="395" t="s">
        <v>3</v>
      </c>
      <c r="G1" s="396"/>
    </row>
    <row r="2" spans="1:11" s="312" customFormat="1" ht="30.75" thickBot="1">
      <c r="A2" s="392"/>
      <c r="B2" s="321" t="s">
        <v>4</v>
      </c>
      <c r="C2" s="397" t="s">
        <v>1058</v>
      </c>
      <c r="D2" s="398"/>
      <c r="E2" s="320" t="s">
        <v>6</v>
      </c>
      <c r="F2" s="399" t="s">
        <v>7</v>
      </c>
      <c r="G2" s="400"/>
    </row>
    <row r="3" spans="1:11" s="312" customFormat="1" ht="9" customHeight="1" thickBot="1">
      <c r="A3" s="319"/>
      <c r="B3" s="318"/>
      <c r="C3" s="317"/>
      <c r="D3" s="317"/>
      <c r="E3" s="316"/>
      <c r="F3" s="315"/>
      <c r="G3" s="314"/>
    </row>
    <row r="4" spans="1:11" s="312" customFormat="1" ht="14.25">
      <c r="A4" s="385" t="s">
        <v>8</v>
      </c>
      <c r="B4" s="386"/>
      <c r="C4" s="386"/>
      <c r="D4" s="386"/>
      <c r="E4" s="386"/>
      <c r="F4" s="386"/>
      <c r="G4" s="387"/>
      <c r="H4" s="313"/>
    </row>
    <row r="5" spans="1:11" ht="18.75" customHeight="1">
      <c r="A5" s="388" t="s">
        <v>1057</v>
      </c>
      <c r="B5" s="389"/>
      <c r="C5" s="389"/>
      <c r="D5" s="389"/>
      <c r="E5" s="389"/>
      <c r="F5" s="389"/>
      <c r="G5" s="390"/>
      <c r="H5" s="275"/>
      <c r="I5" s="275"/>
      <c r="J5" s="275"/>
      <c r="K5" s="275"/>
    </row>
    <row r="6" spans="1:11">
      <c r="A6" s="311"/>
      <c r="B6" s="310"/>
      <c r="C6" s="310"/>
      <c r="D6" s="310"/>
      <c r="E6" s="310"/>
      <c r="F6" s="310"/>
      <c r="G6" s="309"/>
      <c r="H6" s="275"/>
      <c r="I6" s="275"/>
      <c r="J6" s="275"/>
      <c r="K6" s="275"/>
    </row>
    <row r="7" spans="1:11">
      <c r="A7" s="311"/>
      <c r="B7" s="310"/>
      <c r="C7" s="310"/>
      <c r="D7" s="310"/>
      <c r="E7" s="310"/>
      <c r="F7" s="310"/>
      <c r="G7" s="309"/>
      <c r="H7" s="275"/>
      <c r="I7" s="275"/>
      <c r="J7" s="275"/>
      <c r="K7" s="275"/>
    </row>
    <row r="8" spans="1:11" ht="12.75">
      <c r="A8" s="311"/>
      <c r="B8" s="325"/>
      <c r="C8" s="325"/>
      <c r="D8" s="325"/>
      <c r="E8" s="325"/>
      <c r="F8" s="325"/>
      <c r="G8" s="309"/>
      <c r="H8" s="275"/>
      <c r="I8" s="275"/>
      <c r="J8" s="275"/>
      <c r="K8" s="275"/>
    </row>
    <row r="9" spans="1:11" ht="12.75">
      <c r="A9" s="311"/>
      <c r="B9" s="325"/>
      <c r="C9" s="325"/>
      <c r="D9" s="325"/>
      <c r="E9" s="325"/>
      <c r="F9" s="325"/>
      <c r="G9" s="309"/>
      <c r="H9" s="275"/>
      <c r="I9" s="275"/>
      <c r="J9" s="275"/>
      <c r="K9" s="275"/>
    </row>
    <row r="10" spans="1:11" s="304" customFormat="1" ht="38.25">
      <c r="A10" s="308"/>
      <c r="B10" s="289"/>
      <c r="C10" s="302" t="s">
        <v>87</v>
      </c>
      <c r="D10" s="302" t="s">
        <v>1056</v>
      </c>
      <c r="E10" s="302" t="s">
        <v>573</v>
      </c>
      <c r="F10" s="302" t="s">
        <v>103</v>
      </c>
      <c r="G10" s="307"/>
      <c r="H10" s="306"/>
      <c r="I10" s="305"/>
      <c r="J10" s="305"/>
    </row>
    <row r="11" spans="1:11" s="288" customFormat="1" ht="12.75">
      <c r="A11" s="294"/>
      <c r="B11" s="303"/>
      <c r="C11" s="302"/>
      <c r="D11" s="302"/>
      <c r="F11" s="302"/>
      <c r="G11" s="290"/>
      <c r="H11" s="301"/>
      <c r="I11" s="289"/>
      <c r="J11" s="289"/>
    </row>
    <row r="12" spans="1:11" s="288" customFormat="1" ht="12.75">
      <c r="A12" s="294"/>
      <c r="B12" s="298" t="s">
        <v>1060</v>
      </c>
      <c r="C12" s="291">
        <f>+'GCF-FOR09'!L41</f>
        <v>12771061542.1</v>
      </c>
      <c r="D12" s="291">
        <f>+'GCF-FOR09'!L43</f>
        <v>99971005.300003052</v>
      </c>
      <c r="E12" s="291">
        <f>+'GCF-FOR09'!L42</f>
        <v>2159451622.9099998</v>
      </c>
      <c r="F12" s="291">
        <f>SUM(C12:E12)</f>
        <v>15030484170.310003</v>
      </c>
      <c r="G12" s="290"/>
      <c r="H12" s="301"/>
      <c r="I12" s="289"/>
      <c r="J12" s="289"/>
    </row>
    <row r="13" spans="1:11" s="288" customFormat="1" ht="12.75">
      <c r="A13" s="294"/>
      <c r="B13" s="300"/>
      <c r="C13" s="299"/>
      <c r="D13" s="299"/>
      <c r="E13" s="299"/>
      <c r="F13" s="299"/>
      <c r="G13" s="290"/>
      <c r="H13" s="289"/>
      <c r="I13" s="289"/>
      <c r="J13" s="289"/>
    </row>
    <row r="14" spans="1:11" s="288" customFormat="1" ht="12.75">
      <c r="A14" s="294"/>
      <c r="B14" s="298" t="s">
        <v>1055</v>
      </c>
      <c r="C14" s="292"/>
      <c r="D14" s="292"/>
      <c r="E14" s="292"/>
      <c r="F14" s="292"/>
      <c r="G14" s="290"/>
      <c r="H14" s="289"/>
      <c r="I14" s="289"/>
      <c r="J14" s="289"/>
    </row>
    <row r="15" spans="1:11" s="288" customFormat="1" ht="12.75">
      <c r="A15" s="294"/>
      <c r="B15" s="297" t="s">
        <v>1054</v>
      </c>
      <c r="C15" s="295">
        <v>0</v>
      </c>
      <c r="D15" s="295">
        <v>0</v>
      </c>
      <c r="E15" s="296">
        <v>0</v>
      </c>
      <c r="F15" s="295">
        <f t="shared" ref="F15:F16" si="0">SUM(C15:E15)</f>
        <v>0</v>
      </c>
      <c r="G15" s="290"/>
      <c r="H15" s="289"/>
      <c r="I15" s="289"/>
    </row>
    <row r="16" spans="1:11" s="288" customFormat="1" ht="12.75">
      <c r="A16" s="294"/>
      <c r="B16" s="297" t="s">
        <v>1053</v>
      </c>
      <c r="C16" s="295">
        <v>0</v>
      </c>
      <c r="D16" s="295">
        <v>0</v>
      </c>
      <c r="E16" s="296">
        <v>0</v>
      </c>
      <c r="F16" s="295">
        <f t="shared" si="0"/>
        <v>0</v>
      </c>
      <c r="G16" s="290"/>
      <c r="H16" s="289"/>
      <c r="I16" s="289"/>
    </row>
    <row r="17" spans="1:11" s="288" customFormat="1" ht="12.75">
      <c r="A17" s="294"/>
      <c r="B17" s="297" t="s">
        <v>91</v>
      </c>
      <c r="C17" s="295">
        <v>0</v>
      </c>
      <c r="D17" s="295">
        <v>0</v>
      </c>
      <c r="E17" s="296">
        <f>+'GCF-FOR09'!J42</f>
        <v>724489768.40999997</v>
      </c>
      <c r="F17" s="295">
        <f>SUM(C17:E17)</f>
        <v>724489768.40999997</v>
      </c>
      <c r="G17" s="290"/>
      <c r="H17" s="289"/>
      <c r="I17" s="289"/>
    </row>
    <row r="18" spans="1:11" s="288" customFormat="1" ht="12.75">
      <c r="A18" s="294"/>
      <c r="B18" s="297" t="s">
        <v>1052</v>
      </c>
      <c r="C18" s="295">
        <v>0</v>
      </c>
      <c r="D18" s="295">
        <f>+'GCF-FOR09'!J43</f>
        <v>-9685177643.659996</v>
      </c>
      <c r="E18" s="296"/>
      <c r="F18" s="295">
        <f>SUM(C18:E18)</f>
        <v>-9685177643.659996</v>
      </c>
      <c r="G18" s="290"/>
      <c r="H18" s="289"/>
      <c r="I18" s="289"/>
    </row>
    <row r="19" spans="1:11" s="288" customFormat="1" ht="12.75">
      <c r="A19" s="294"/>
      <c r="B19" s="293" t="s">
        <v>1061</v>
      </c>
      <c r="C19" s="292">
        <f>SUM(C12:C18)</f>
        <v>12771061542.1</v>
      </c>
      <c r="D19" s="292">
        <f>SUM(D15:D18)</f>
        <v>-9685177643.659996</v>
      </c>
      <c r="E19" s="292">
        <f>SUM(E15:E18)</f>
        <v>724489768.40999997</v>
      </c>
      <c r="F19" s="291">
        <f>SUM(C19:E19)</f>
        <v>3810373666.8500042</v>
      </c>
      <c r="G19" s="290"/>
      <c r="H19" s="289"/>
      <c r="I19" s="289"/>
    </row>
    <row r="20" spans="1:11" ht="15" customHeight="1">
      <c r="A20" s="277"/>
      <c r="B20" s="401" t="s">
        <v>1051</v>
      </c>
      <c r="C20" s="401"/>
      <c r="D20" s="401"/>
      <c r="E20" s="401"/>
      <c r="F20" s="401"/>
      <c r="G20" s="276"/>
      <c r="H20" s="275"/>
      <c r="I20" s="275"/>
      <c r="J20" s="275"/>
      <c r="K20" s="275"/>
    </row>
    <row r="21" spans="1:11" ht="15" customHeight="1">
      <c r="A21" s="277"/>
      <c r="B21" s="402"/>
      <c r="C21" s="402"/>
      <c r="D21" s="402"/>
      <c r="E21" s="402"/>
      <c r="F21" s="402"/>
      <c r="G21" s="276"/>
      <c r="H21" s="275"/>
      <c r="I21" s="275"/>
      <c r="J21" s="275"/>
      <c r="K21" s="275"/>
    </row>
    <row r="22" spans="1:11" ht="15">
      <c r="A22" s="277"/>
      <c r="B22" s="275"/>
      <c r="C22" s="275"/>
      <c r="D22" s="275"/>
      <c r="E22" s="286"/>
      <c r="F22" s="275"/>
      <c r="G22" s="276"/>
      <c r="H22" s="275"/>
      <c r="I22" s="275"/>
      <c r="J22" s="275"/>
      <c r="K22" s="275"/>
    </row>
    <row r="23" spans="1:11" ht="15">
      <c r="A23" s="277"/>
      <c r="B23" s="287" t="s">
        <v>1050</v>
      </c>
      <c r="C23" s="275"/>
      <c r="D23" s="275"/>
      <c r="E23" s="286"/>
      <c r="F23" s="275"/>
      <c r="G23" s="276"/>
      <c r="H23" s="275"/>
      <c r="I23" s="275"/>
      <c r="J23" s="275"/>
      <c r="K23" s="275"/>
    </row>
    <row r="24" spans="1:11" ht="15">
      <c r="A24" s="277"/>
      <c r="B24" s="275"/>
      <c r="C24" s="275"/>
      <c r="D24" s="275"/>
      <c r="E24" s="286"/>
      <c r="F24" s="275"/>
      <c r="G24" s="276"/>
      <c r="H24" s="275"/>
      <c r="I24" s="275"/>
      <c r="J24" s="275"/>
      <c r="K24" s="275"/>
    </row>
    <row r="25" spans="1:11" ht="15">
      <c r="A25" s="277"/>
      <c r="B25" s="275"/>
      <c r="C25" s="275"/>
      <c r="D25" s="275"/>
      <c r="E25" s="286"/>
      <c r="F25" s="275"/>
      <c r="G25" s="276"/>
      <c r="H25" s="275"/>
      <c r="I25" s="275"/>
      <c r="J25" s="275"/>
      <c r="K25" s="275"/>
    </row>
    <row r="26" spans="1:11" ht="15">
      <c r="A26" s="277"/>
      <c r="B26" s="275"/>
      <c r="C26" s="275"/>
      <c r="D26" s="275"/>
      <c r="E26" s="286"/>
      <c r="F26" s="275"/>
      <c r="G26" s="276"/>
      <c r="H26" s="275"/>
      <c r="I26" s="275"/>
      <c r="J26" s="275"/>
      <c r="K26" s="275"/>
    </row>
    <row r="27" spans="1:11" ht="15">
      <c r="A27" s="277"/>
      <c r="B27" s="275"/>
      <c r="C27" s="275"/>
      <c r="D27" s="275"/>
      <c r="E27" s="286"/>
      <c r="F27" s="275"/>
      <c r="G27" s="276"/>
      <c r="H27" s="275"/>
      <c r="I27" s="275"/>
      <c r="J27" s="275"/>
      <c r="K27" s="275"/>
    </row>
    <row r="28" spans="1:11" ht="15">
      <c r="A28" s="277"/>
      <c r="B28" s="275"/>
      <c r="C28" s="275"/>
      <c r="D28" s="275"/>
      <c r="E28" s="286"/>
      <c r="F28" s="275"/>
      <c r="G28" s="276"/>
      <c r="H28" s="275"/>
      <c r="I28" s="275"/>
      <c r="J28" s="275"/>
      <c r="K28" s="275"/>
    </row>
    <row r="29" spans="1:11" ht="12.75">
      <c r="A29" s="277"/>
      <c r="B29" s="285" t="s">
        <v>142</v>
      </c>
      <c r="C29" s="281"/>
      <c r="D29" s="284"/>
      <c r="E29" s="40" t="s">
        <v>143</v>
      </c>
      <c r="F29" s="283"/>
      <c r="G29" s="278"/>
      <c r="H29" s="275"/>
      <c r="I29" s="275"/>
      <c r="J29" s="275"/>
      <c r="K29" s="275"/>
    </row>
    <row r="30" spans="1:11" ht="12.75">
      <c r="A30" s="277"/>
      <c r="B30" s="285" t="s">
        <v>144</v>
      </c>
      <c r="C30" s="281"/>
      <c r="D30" s="284"/>
      <c r="E30" s="40" t="s">
        <v>145</v>
      </c>
      <c r="F30" s="283"/>
      <c r="G30" s="278"/>
      <c r="H30" s="275"/>
      <c r="I30" s="275"/>
      <c r="J30" s="275"/>
      <c r="K30" s="275"/>
    </row>
    <row r="31" spans="1:11" ht="12.75">
      <c r="A31" s="277"/>
      <c r="B31" s="282"/>
      <c r="C31" s="281"/>
      <c r="D31" s="279"/>
      <c r="E31" s="48" t="s">
        <v>146</v>
      </c>
      <c r="F31" s="283"/>
      <c r="G31" s="278"/>
      <c r="H31" s="275"/>
      <c r="I31" s="275"/>
      <c r="J31" s="275"/>
      <c r="K31" s="275"/>
    </row>
    <row r="32" spans="1:11" ht="12.75">
      <c r="A32" s="277"/>
      <c r="B32" s="282"/>
      <c r="C32" s="281"/>
      <c r="D32" s="280"/>
      <c r="E32" s="280" t="s">
        <v>147</v>
      </c>
      <c r="F32" s="279"/>
      <c r="G32" s="278"/>
      <c r="H32" s="275"/>
      <c r="I32" s="275"/>
      <c r="J32" s="275"/>
      <c r="K32" s="275"/>
    </row>
    <row r="33" spans="1:11" ht="12" thickBot="1">
      <c r="A33" s="277"/>
      <c r="B33" s="275"/>
      <c r="C33" s="275"/>
      <c r="D33" s="275"/>
      <c r="E33" s="275"/>
      <c r="F33" s="275"/>
      <c r="G33" s="276"/>
      <c r="H33" s="275"/>
      <c r="I33" s="275"/>
      <c r="J33" s="275"/>
      <c r="K33" s="275"/>
    </row>
    <row r="34" spans="1:11" ht="9" customHeight="1" thickBot="1">
      <c r="A34" s="403"/>
      <c r="B34" s="404"/>
      <c r="C34" s="404"/>
      <c r="D34" s="404"/>
      <c r="E34" s="404"/>
      <c r="F34" s="404"/>
      <c r="G34" s="405"/>
      <c r="H34" s="275"/>
      <c r="I34" s="275"/>
      <c r="J34" s="275"/>
      <c r="K34" s="275"/>
    </row>
    <row r="35" spans="1:11" ht="18.75" customHeight="1" thickBot="1">
      <c r="A35" s="382" t="s">
        <v>149</v>
      </c>
      <c r="B35" s="383"/>
      <c r="C35" s="383"/>
      <c r="D35" s="383"/>
      <c r="E35" s="383"/>
      <c r="F35" s="383"/>
      <c r="G35" s="384"/>
      <c r="H35" s="275"/>
      <c r="I35" s="275"/>
      <c r="J35" s="275"/>
      <c r="K35" s="275"/>
    </row>
    <row r="36" spans="1:1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</row>
    <row r="37" spans="1:11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</row>
    <row r="39" spans="1:11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</row>
    <row r="40" spans="1:11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</row>
    <row r="41" spans="1:11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</row>
    <row r="42" spans="1:1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</row>
    <row r="43" spans="1:1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</row>
    <row r="44" spans="1:11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</row>
    <row r="46" spans="1:11">
      <c r="A46" s="275"/>
      <c r="B46" s="275" t="s">
        <v>1049</v>
      </c>
      <c r="C46" s="275"/>
      <c r="D46" s="275"/>
      <c r="E46" s="275"/>
      <c r="F46" s="275"/>
      <c r="G46" s="275"/>
      <c r="H46" s="275"/>
      <c r="I46" s="275"/>
      <c r="J46" s="275"/>
      <c r="K46" s="275"/>
    </row>
    <row r="47" spans="1:11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</row>
    <row r="48" spans="1:1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</row>
    <row r="49" spans="1:11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</row>
    <row r="50" spans="1:11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</row>
    <row r="51" spans="1:11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</row>
    <row r="52" spans="1:11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</row>
    <row r="53" spans="1:11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</row>
    <row r="54" spans="1:11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</row>
    <row r="55" spans="1:11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</row>
    <row r="56" spans="1:11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</row>
    <row r="57" spans="1:11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</row>
    <row r="58" spans="1:11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</row>
    <row r="59" spans="1:1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</row>
    <row r="60" spans="1:11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</row>
    <row r="61" spans="1:11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</row>
    <row r="62" spans="1:11">
      <c r="B62" s="275"/>
      <c r="C62" s="275"/>
      <c r="D62" s="275"/>
      <c r="E62" s="275"/>
      <c r="F62" s="275"/>
      <c r="G62" s="275"/>
      <c r="H62" s="275"/>
      <c r="I62" s="275"/>
      <c r="J62" s="275"/>
      <c r="K62" s="275"/>
    </row>
    <row r="63" spans="1:11">
      <c r="B63" s="275"/>
      <c r="C63" s="275"/>
      <c r="D63" s="275"/>
      <c r="E63" s="275"/>
      <c r="F63" s="275"/>
      <c r="G63" s="275"/>
      <c r="H63" s="275"/>
      <c r="I63" s="275"/>
      <c r="J63" s="275"/>
      <c r="K63" s="275"/>
    </row>
    <row r="64" spans="1:11">
      <c r="B64" s="275"/>
      <c r="C64" s="275"/>
      <c r="D64" s="275"/>
      <c r="E64" s="275"/>
      <c r="F64" s="275"/>
      <c r="G64" s="275"/>
      <c r="H64" s="275"/>
      <c r="I64" s="275"/>
      <c r="J64" s="275"/>
      <c r="K64" s="275"/>
    </row>
    <row r="65" spans="2:11">
      <c r="B65" s="275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2:11">
      <c r="B66" s="275"/>
      <c r="C66" s="275"/>
      <c r="D66" s="275"/>
      <c r="E66" s="275"/>
      <c r="F66" s="275"/>
      <c r="G66" s="275"/>
      <c r="H66" s="275"/>
      <c r="I66" s="275"/>
      <c r="J66" s="275"/>
      <c r="K66" s="275"/>
    </row>
    <row r="67" spans="2:11">
      <c r="B67" s="275"/>
      <c r="C67" s="275"/>
      <c r="D67" s="275"/>
      <c r="E67" s="275"/>
      <c r="F67" s="275"/>
      <c r="G67" s="275"/>
      <c r="H67" s="275"/>
      <c r="I67" s="275"/>
      <c r="J67" s="275"/>
      <c r="K67" s="275"/>
    </row>
    <row r="68" spans="2:11">
      <c r="B68" s="275"/>
      <c r="C68" s="275"/>
      <c r="D68" s="275"/>
      <c r="E68" s="275"/>
      <c r="F68" s="275"/>
      <c r="G68" s="275"/>
      <c r="H68" s="275"/>
      <c r="I68" s="275"/>
      <c r="J68" s="275"/>
      <c r="K68" s="275"/>
    </row>
    <row r="69" spans="2:11">
      <c r="B69" s="275"/>
      <c r="C69" s="275"/>
      <c r="D69" s="275"/>
      <c r="E69" s="275"/>
      <c r="F69" s="275"/>
      <c r="G69" s="275"/>
      <c r="H69" s="275"/>
      <c r="I69" s="275"/>
      <c r="J69" s="275"/>
      <c r="K69" s="275"/>
    </row>
    <row r="70" spans="2:11">
      <c r="B70" s="275"/>
      <c r="C70" s="275"/>
      <c r="D70" s="275"/>
      <c r="E70" s="275"/>
      <c r="F70" s="275"/>
      <c r="G70" s="275"/>
      <c r="H70" s="275"/>
      <c r="I70" s="275"/>
      <c r="J70" s="275"/>
      <c r="K70" s="275"/>
    </row>
    <row r="71" spans="2:1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>
      <c r="B72" s="275"/>
      <c r="C72" s="275"/>
      <c r="D72" s="275"/>
      <c r="E72" s="275"/>
      <c r="F72" s="275"/>
      <c r="G72" s="275"/>
      <c r="H72" s="275"/>
      <c r="I72" s="275"/>
      <c r="J72" s="275"/>
      <c r="K72" s="275"/>
    </row>
    <row r="73" spans="2:1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>
      <c r="B74" s="275"/>
      <c r="C74" s="275"/>
      <c r="D74" s="275"/>
      <c r="E74" s="275"/>
      <c r="F74" s="275"/>
      <c r="G74" s="275"/>
      <c r="H74" s="275"/>
      <c r="I74" s="275"/>
      <c r="J74" s="275"/>
      <c r="K74" s="275"/>
    </row>
    <row r="75" spans="2:11">
      <c r="B75" s="275"/>
      <c r="C75" s="275"/>
      <c r="D75" s="275"/>
      <c r="E75" s="275"/>
      <c r="F75" s="275"/>
      <c r="G75" s="275"/>
      <c r="H75" s="275"/>
      <c r="I75" s="275"/>
      <c r="J75" s="275"/>
      <c r="K75" s="275"/>
    </row>
    <row r="76" spans="2:11">
      <c r="B76" s="275"/>
      <c r="C76" s="275"/>
      <c r="D76" s="275"/>
      <c r="E76" s="275"/>
      <c r="F76" s="275"/>
      <c r="G76" s="275"/>
      <c r="H76" s="275"/>
      <c r="I76" s="275"/>
      <c r="J76" s="275"/>
      <c r="K76" s="275"/>
    </row>
    <row r="77" spans="2:11">
      <c r="B77" s="275"/>
      <c r="C77" s="275"/>
      <c r="D77" s="275"/>
      <c r="E77" s="275"/>
      <c r="F77" s="275"/>
      <c r="G77" s="275"/>
      <c r="H77" s="275"/>
      <c r="I77" s="275"/>
      <c r="J77" s="275"/>
      <c r="K77" s="275"/>
    </row>
    <row r="78" spans="2:11">
      <c r="B78" s="275"/>
      <c r="C78" s="275"/>
      <c r="D78" s="275"/>
      <c r="E78" s="275"/>
      <c r="F78" s="275"/>
      <c r="G78" s="275"/>
      <c r="H78" s="275"/>
      <c r="I78" s="275"/>
      <c r="J78" s="275"/>
      <c r="K78" s="275"/>
    </row>
    <row r="79" spans="2:11">
      <c r="B79" s="275"/>
      <c r="C79" s="275"/>
      <c r="D79" s="275"/>
      <c r="E79" s="275"/>
      <c r="F79" s="275"/>
      <c r="G79" s="275"/>
      <c r="H79" s="275"/>
      <c r="I79" s="275"/>
      <c r="J79" s="275"/>
      <c r="K79" s="275"/>
    </row>
    <row r="80" spans="2:11">
      <c r="B80" s="275"/>
      <c r="C80" s="275"/>
      <c r="D80" s="275"/>
      <c r="E80" s="275"/>
      <c r="F80" s="275"/>
      <c r="G80" s="275"/>
      <c r="H80" s="275"/>
      <c r="I80" s="275"/>
      <c r="J80" s="275"/>
      <c r="K80" s="275"/>
    </row>
    <row r="81" spans="2:11">
      <c r="B81" s="275"/>
      <c r="C81" s="275"/>
      <c r="D81" s="275"/>
      <c r="E81" s="275"/>
      <c r="F81" s="275"/>
      <c r="G81" s="275"/>
      <c r="H81" s="275"/>
      <c r="I81" s="275"/>
      <c r="J81" s="275"/>
      <c r="K81" s="275"/>
    </row>
    <row r="82" spans="2:11">
      <c r="B82" s="275"/>
      <c r="C82" s="275"/>
      <c r="D82" s="275"/>
      <c r="E82" s="275"/>
      <c r="F82" s="275"/>
      <c r="G82" s="275"/>
      <c r="H82" s="275"/>
      <c r="I82" s="275"/>
      <c r="J82" s="275"/>
      <c r="K82" s="275"/>
    </row>
    <row r="83" spans="2:11">
      <c r="B83" s="275"/>
      <c r="C83" s="275"/>
      <c r="D83" s="275"/>
      <c r="E83" s="275"/>
      <c r="F83" s="275"/>
      <c r="G83" s="275"/>
      <c r="H83" s="275"/>
      <c r="I83" s="275"/>
      <c r="J83" s="275"/>
      <c r="K83" s="275"/>
    </row>
    <row r="84" spans="2:11">
      <c r="B84" s="275"/>
      <c r="C84" s="275"/>
      <c r="D84" s="275"/>
      <c r="E84" s="275"/>
      <c r="F84" s="275"/>
      <c r="G84" s="275"/>
      <c r="H84" s="275"/>
      <c r="I84" s="275"/>
      <c r="J84" s="275"/>
      <c r="K84" s="275"/>
    </row>
    <row r="85" spans="2:11">
      <c r="B85" s="275"/>
      <c r="C85" s="275"/>
      <c r="D85" s="275"/>
      <c r="E85" s="275"/>
      <c r="F85" s="275"/>
      <c r="G85" s="275"/>
      <c r="H85" s="275"/>
      <c r="I85" s="275"/>
      <c r="J85" s="275"/>
      <c r="K85" s="275"/>
    </row>
    <row r="86" spans="2:11">
      <c r="B86" s="275"/>
      <c r="C86" s="275"/>
      <c r="D86" s="275"/>
      <c r="E86" s="275"/>
      <c r="F86" s="275"/>
      <c r="G86" s="275"/>
      <c r="H86" s="275"/>
      <c r="I86" s="275"/>
      <c r="J86" s="275"/>
      <c r="K86" s="275"/>
    </row>
    <row r="87" spans="2:11">
      <c r="B87" s="275"/>
      <c r="C87" s="275"/>
      <c r="D87" s="275"/>
      <c r="E87" s="275"/>
      <c r="F87" s="275"/>
      <c r="G87" s="275"/>
      <c r="H87" s="275"/>
      <c r="I87" s="275"/>
      <c r="J87" s="275"/>
      <c r="K87" s="275"/>
    </row>
  </sheetData>
  <mergeCells count="10">
    <mergeCell ref="A35:G35"/>
    <mergeCell ref="A4:G4"/>
    <mergeCell ref="A5:G5"/>
    <mergeCell ref="A1:A2"/>
    <mergeCell ref="C1:D1"/>
    <mergeCell ref="F1:G1"/>
    <mergeCell ref="C2:D2"/>
    <mergeCell ref="F2:G2"/>
    <mergeCell ref="B20:F21"/>
    <mergeCell ref="A34:G34"/>
  </mergeCells>
  <pageMargins left="0.31" right="0.17" top="0.87" bottom="0.74803149606299213" header="0.31496062992125984" footer="0.31496062992125984"/>
  <pageSetup scale="71" orientation="landscape" r:id="rId1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5"/>
  <sheetViews>
    <sheetView tabSelected="1" topLeftCell="A485" workbookViewId="0">
      <selection activeCell="B504" sqref="B504"/>
    </sheetView>
  </sheetViews>
  <sheetFormatPr baseColWidth="10" defaultColWidth="11.42578125" defaultRowHeight="12.75"/>
  <cols>
    <col min="1" max="1" width="13.7109375" style="205" bestFit="1" customWidth="1"/>
    <col min="2" max="2" width="49.85546875" style="205" customWidth="1"/>
    <col min="3" max="6" width="19.7109375" style="207" customWidth="1"/>
    <col min="7" max="8" width="19.7109375" style="206" customWidth="1"/>
    <col min="9" max="16384" width="11.42578125" style="205"/>
  </cols>
  <sheetData>
    <row r="1" spans="1:8" s="202" customFormat="1" ht="25.5">
      <c r="A1" s="199" t="s">
        <v>208</v>
      </c>
      <c r="B1" s="199" t="s">
        <v>209</v>
      </c>
      <c r="C1" s="200"/>
      <c r="D1" s="201"/>
      <c r="E1" s="201"/>
      <c r="F1" s="200"/>
      <c r="G1" s="201"/>
      <c r="H1" s="201"/>
    </row>
    <row r="2" spans="1:8" s="202" customFormat="1" ht="25.5">
      <c r="A2" s="199" t="s">
        <v>210</v>
      </c>
      <c r="B2" s="199" t="s">
        <v>211</v>
      </c>
      <c r="C2" s="200"/>
      <c r="D2" s="201"/>
      <c r="E2" s="201"/>
      <c r="F2" s="200"/>
      <c r="G2" s="201"/>
      <c r="H2" s="201"/>
    </row>
    <row r="3" spans="1:8" s="202" customFormat="1" ht="25.5">
      <c r="A3" s="199" t="s">
        <v>212</v>
      </c>
      <c r="B3" s="209" t="s">
        <v>878</v>
      </c>
      <c r="C3" s="200"/>
      <c r="D3" s="201"/>
      <c r="E3" s="201"/>
      <c r="F3" s="200"/>
      <c r="G3" s="201"/>
      <c r="H3" s="201"/>
    </row>
    <row r="4" spans="1:8" s="202" customFormat="1" ht="25.5">
      <c r="A4" s="199" t="s">
        <v>213</v>
      </c>
      <c r="B4" s="210" t="s">
        <v>879</v>
      </c>
      <c r="C4" s="200"/>
      <c r="D4" s="201"/>
      <c r="E4" s="201"/>
      <c r="F4" s="200"/>
      <c r="G4" s="201"/>
      <c r="H4" s="201"/>
    </row>
    <row r="5" spans="1:8" s="202" customFormat="1" ht="13.5" thickBot="1">
      <c r="A5" s="203"/>
      <c r="B5" s="203"/>
      <c r="C5" s="200"/>
      <c r="D5" s="201"/>
      <c r="E5" s="201"/>
      <c r="F5" s="200"/>
      <c r="G5" s="201"/>
      <c r="H5" s="201"/>
    </row>
    <row r="6" spans="1:8" s="204" customFormat="1" ht="15.75" customHeight="1">
      <c r="A6" s="254" t="s">
        <v>214</v>
      </c>
      <c r="B6" s="255" t="s">
        <v>210</v>
      </c>
      <c r="C6" s="256" t="s">
        <v>215</v>
      </c>
      <c r="D6" s="256" t="s">
        <v>216</v>
      </c>
      <c r="E6" s="256" t="s">
        <v>217</v>
      </c>
      <c r="F6" s="256" t="s">
        <v>218</v>
      </c>
      <c r="G6" s="256" t="s">
        <v>219</v>
      </c>
      <c r="H6" s="257" t="s">
        <v>220</v>
      </c>
    </row>
    <row r="7" spans="1:8" ht="15" customHeight="1">
      <c r="A7" s="258" t="s">
        <v>221</v>
      </c>
      <c r="B7" s="223" t="s">
        <v>222</v>
      </c>
      <c r="C7" s="247">
        <v>24476028587.189999</v>
      </c>
      <c r="D7" s="247">
        <v>4168803365.5799999</v>
      </c>
      <c r="E7" s="247">
        <v>7589309766.3500004</v>
      </c>
      <c r="F7" s="247">
        <v>21055522186.419998</v>
      </c>
      <c r="G7" s="247">
        <v>11268275406.25</v>
      </c>
      <c r="H7" s="259">
        <v>9787246780.1700001</v>
      </c>
    </row>
    <row r="8" spans="1:8" ht="15" customHeight="1">
      <c r="A8" s="127" t="s">
        <v>16</v>
      </c>
      <c r="B8" s="225" t="s">
        <v>17</v>
      </c>
      <c r="C8" s="248">
        <v>888115126.95000005</v>
      </c>
      <c r="D8" s="248">
        <v>751341333.00999999</v>
      </c>
      <c r="E8" s="248">
        <v>746044446</v>
      </c>
      <c r="F8" s="248">
        <v>893412013.96000004</v>
      </c>
      <c r="G8" s="248">
        <v>893412013.96000004</v>
      </c>
      <c r="H8" s="260">
        <v>0</v>
      </c>
    </row>
    <row r="9" spans="1:8">
      <c r="A9" s="261" t="s">
        <v>20</v>
      </c>
      <c r="B9" s="246" t="s">
        <v>21</v>
      </c>
      <c r="C9" s="249">
        <v>12000000</v>
      </c>
      <c r="D9" s="249">
        <v>0</v>
      </c>
      <c r="E9" s="249">
        <v>12000000</v>
      </c>
      <c r="F9" s="249">
        <v>0</v>
      </c>
      <c r="G9" s="249">
        <v>0</v>
      </c>
      <c r="H9" s="262">
        <v>0</v>
      </c>
    </row>
    <row r="10" spans="1:8">
      <c r="A10" s="233" t="s">
        <v>223</v>
      </c>
      <c r="B10" s="244" t="s">
        <v>224</v>
      </c>
      <c r="C10" s="250">
        <v>12000000</v>
      </c>
      <c r="D10" s="250">
        <v>0</v>
      </c>
      <c r="E10" s="250">
        <v>12000000</v>
      </c>
      <c r="F10" s="250">
        <v>0</v>
      </c>
      <c r="G10" s="250">
        <v>0</v>
      </c>
      <c r="H10" s="263">
        <v>0</v>
      </c>
    </row>
    <row r="11" spans="1:8">
      <c r="A11" s="264" t="s">
        <v>225</v>
      </c>
      <c r="B11" s="245" t="s">
        <v>226</v>
      </c>
      <c r="C11" s="251">
        <v>12000000</v>
      </c>
      <c r="D11" s="251">
        <v>0</v>
      </c>
      <c r="E11" s="251">
        <v>12000000</v>
      </c>
      <c r="F11" s="251">
        <v>0</v>
      </c>
      <c r="G11" s="251">
        <v>0</v>
      </c>
      <c r="H11" s="265">
        <v>0</v>
      </c>
    </row>
    <row r="12" spans="1:8">
      <c r="A12" s="261" t="s">
        <v>24</v>
      </c>
      <c r="B12" s="246" t="s">
        <v>25</v>
      </c>
      <c r="C12" s="249">
        <v>876115126.95000005</v>
      </c>
      <c r="D12" s="249">
        <v>751341333.00999999</v>
      </c>
      <c r="E12" s="249">
        <v>734044446</v>
      </c>
      <c r="F12" s="249">
        <v>893412013.96000004</v>
      </c>
      <c r="G12" s="249">
        <v>893412013.96000004</v>
      </c>
      <c r="H12" s="262">
        <v>0</v>
      </c>
    </row>
    <row r="13" spans="1:8">
      <c r="A13" s="233" t="s">
        <v>227</v>
      </c>
      <c r="B13" s="244" t="s">
        <v>226</v>
      </c>
      <c r="C13" s="250">
        <v>876115126.95000005</v>
      </c>
      <c r="D13" s="250">
        <v>751341333.00999999</v>
      </c>
      <c r="E13" s="250">
        <v>734044446</v>
      </c>
      <c r="F13" s="250">
        <v>893412013.96000004</v>
      </c>
      <c r="G13" s="250">
        <v>893412013.96000004</v>
      </c>
      <c r="H13" s="263">
        <v>0</v>
      </c>
    </row>
    <row r="14" spans="1:8">
      <c r="A14" s="264" t="s">
        <v>228</v>
      </c>
      <c r="B14" s="245" t="s">
        <v>226</v>
      </c>
      <c r="C14" s="251">
        <v>876115126.95000005</v>
      </c>
      <c r="D14" s="251">
        <v>751341333.00999999</v>
      </c>
      <c r="E14" s="251">
        <v>734044446</v>
      </c>
      <c r="F14" s="251">
        <v>893412013.96000004</v>
      </c>
      <c r="G14" s="251">
        <v>893412013.96000004</v>
      </c>
      <c r="H14" s="265">
        <v>0</v>
      </c>
    </row>
    <row r="15" spans="1:8">
      <c r="A15" s="127" t="s">
        <v>28</v>
      </c>
      <c r="B15" s="225" t="s">
        <v>229</v>
      </c>
      <c r="C15" s="248">
        <v>5373451367.7399998</v>
      </c>
      <c r="D15" s="248">
        <v>841319915.57000005</v>
      </c>
      <c r="E15" s="248">
        <v>2186669949.9499998</v>
      </c>
      <c r="F15" s="248">
        <v>4028101333.3600001</v>
      </c>
      <c r="G15" s="248">
        <v>1861339117.1700001</v>
      </c>
      <c r="H15" s="260">
        <v>2166762216.1900001</v>
      </c>
    </row>
    <row r="16" spans="1:8">
      <c r="A16" s="261" t="s">
        <v>32</v>
      </c>
      <c r="B16" s="246" t="s">
        <v>33</v>
      </c>
      <c r="C16" s="249">
        <v>6274591871.1700001</v>
      </c>
      <c r="D16" s="249">
        <v>695866514.33000004</v>
      </c>
      <c r="E16" s="249">
        <v>1111972022.3299999</v>
      </c>
      <c r="F16" s="249">
        <v>5858486363.1700001</v>
      </c>
      <c r="G16" s="249">
        <v>1861228114.1700001</v>
      </c>
      <c r="H16" s="262">
        <v>3997258249</v>
      </c>
    </row>
    <row r="17" spans="1:8">
      <c r="A17" s="233" t="s">
        <v>230</v>
      </c>
      <c r="B17" s="244" t="s">
        <v>231</v>
      </c>
      <c r="C17" s="250">
        <v>6274591871.1700001</v>
      </c>
      <c r="D17" s="250">
        <v>695866514.33000004</v>
      </c>
      <c r="E17" s="250">
        <v>1111972022.3299999</v>
      </c>
      <c r="F17" s="250">
        <v>5858486363.1700001</v>
      </c>
      <c r="G17" s="250">
        <v>1861228114.1700001</v>
      </c>
      <c r="H17" s="263">
        <v>3997258249</v>
      </c>
    </row>
    <row r="18" spans="1:8">
      <c r="A18" s="264" t="s">
        <v>232</v>
      </c>
      <c r="B18" s="245" t="s">
        <v>231</v>
      </c>
      <c r="C18" s="251">
        <v>6274591871.1700001</v>
      </c>
      <c r="D18" s="251">
        <v>695866514.33000004</v>
      </c>
      <c r="E18" s="251">
        <v>1111972022.3299999</v>
      </c>
      <c r="F18" s="251">
        <v>5858486363.1700001</v>
      </c>
      <c r="G18" s="251">
        <v>1861228114.1700001</v>
      </c>
      <c r="H18" s="265">
        <v>3997258249</v>
      </c>
    </row>
    <row r="19" spans="1:8">
      <c r="A19" s="261" t="s">
        <v>36</v>
      </c>
      <c r="B19" s="246" t="s">
        <v>37</v>
      </c>
      <c r="C19" s="249">
        <v>42266325.899999999</v>
      </c>
      <c r="D19" s="249">
        <v>41760659.240000002</v>
      </c>
      <c r="E19" s="249">
        <v>52912122.619999997</v>
      </c>
      <c r="F19" s="249">
        <v>31114862.52</v>
      </c>
      <c r="G19" s="249">
        <v>111003</v>
      </c>
      <c r="H19" s="262">
        <v>31003859.52</v>
      </c>
    </row>
    <row r="20" spans="1:8">
      <c r="A20" s="233" t="s">
        <v>233</v>
      </c>
      <c r="B20" s="244" t="s">
        <v>234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63">
        <v>0</v>
      </c>
    </row>
    <row r="21" spans="1:8">
      <c r="A21" s="264" t="s">
        <v>235</v>
      </c>
      <c r="B21" s="245" t="s">
        <v>234</v>
      </c>
      <c r="C21" s="251">
        <v>0</v>
      </c>
      <c r="D21" s="251">
        <v>0</v>
      </c>
      <c r="E21" s="251">
        <v>0</v>
      </c>
      <c r="F21" s="251">
        <v>0</v>
      </c>
      <c r="G21" s="251">
        <v>0</v>
      </c>
      <c r="H21" s="265">
        <v>0</v>
      </c>
    </row>
    <row r="22" spans="1:8">
      <c r="A22" s="233" t="s">
        <v>236</v>
      </c>
      <c r="B22" s="244" t="s">
        <v>237</v>
      </c>
      <c r="C22" s="250">
        <v>47446891.899999999</v>
      </c>
      <c r="D22" s="250">
        <v>25188950.239999998</v>
      </c>
      <c r="E22" s="250">
        <v>41520979.619999997</v>
      </c>
      <c r="F22" s="250">
        <v>31114862.52</v>
      </c>
      <c r="G22" s="250">
        <v>111003</v>
      </c>
      <c r="H22" s="263">
        <v>31003859.52</v>
      </c>
    </row>
    <row r="23" spans="1:8">
      <c r="A23" s="264" t="s">
        <v>238</v>
      </c>
      <c r="B23" s="245" t="s">
        <v>237</v>
      </c>
      <c r="C23" s="251">
        <v>47446891.899999999</v>
      </c>
      <c r="D23" s="251">
        <v>25188950.239999998</v>
      </c>
      <c r="E23" s="251">
        <v>41520979.619999997</v>
      </c>
      <c r="F23" s="251">
        <v>31114862.52</v>
      </c>
      <c r="G23" s="251">
        <v>111003</v>
      </c>
      <c r="H23" s="265">
        <v>31003859.52</v>
      </c>
    </row>
    <row r="24" spans="1:8">
      <c r="A24" s="233" t="s">
        <v>239</v>
      </c>
      <c r="B24" s="244" t="s">
        <v>240</v>
      </c>
      <c r="C24" s="250">
        <v>-5180566</v>
      </c>
      <c r="D24" s="250">
        <v>16571709</v>
      </c>
      <c r="E24" s="250">
        <v>11391143</v>
      </c>
      <c r="F24" s="250">
        <v>0</v>
      </c>
      <c r="G24" s="250">
        <v>0</v>
      </c>
      <c r="H24" s="263">
        <v>0</v>
      </c>
    </row>
    <row r="25" spans="1:8">
      <c r="A25" s="264" t="s">
        <v>241</v>
      </c>
      <c r="B25" s="245" t="s">
        <v>240</v>
      </c>
      <c r="C25" s="251">
        <v>-5180566</v>
      </c>
      <c r="D25" s="251">
        <v>16571709</v>
      </c>
      <c r="E25" s="251">
        <v>11391143</v>
      </c>
      <c r="F25" s="251">
        <v>0</v>
      </c>
      <c r="G25" s="251">
        <v>0</v>
      </c>
      <c r="H25" s="265">
        <v>0</v>
      </c>
    </row>
    <row r="26" spans="1:8">
      <c r="A26" s="261" t="s">
        <v>40</v>
      </c>
      <c r="B26" s="246" t="s">
        <v>41</v>
      </c>
      <c r="C26" s="249">
        <v>-943406829.33000004</v>
      </c>
      <c r="D26" s="249">
        <v>103692742</v>
      </c>
      <c r="E26" s="249">
        <v>1021785805</v>
      </c>
      <c r="F26" s="249">
        <v>-1861499892.3299999</v>
      </c>
      <c r="G26" s="249">
        <v>0</v>
      </c>
      <c r="H26" s="262">
        <v>-1861499892.3299999</v>
      </c>
    </row>
    <row r="27" spans="1:8">
      <c r="A27" s="233" t="s">
        <v>242</v>
      </c>
      <c r="B27" s="244" t="s">
        <v>243</v>
      </c>
      <c r="C27" s="250">
        <v>-943406829.33000004</v>
      </c>
      <c r="D27" s="250">
        <v>103692742</v>
      </c>
      <c r="E27" s="250">
        <v>1021785805</v>
      </c>
      <c r="F27" s="250">
        <v>-1861499892.3299999</v>
      </c>
      <c r="G27" s="250">
        <v>0</v>
      </c>
      <c r="H27" s="263">
        <v>-1861499892.3299999</v>
      </c>
    </row>
    <row r="28" spans="1:8">
      <c r="A28" s="264" t="s">
        <v>244</v>
      </c>
      <c r="B28" s="245" t="s">
        <v>243</v>
      </c>
      <c r="C28" s="251">
        <v>-943406829.33000004</v>
      </c>
      <c r="D28" s="251">
        <v>103692742</v>
      </c>
      <c r="E28" s="251">
        <v>1021785805</v>
      </c>
      <c r="F28" s="251">
        <v>-1861499892.3299999</v>
      </c>
      <c r="G28" s="251">
        <v>0</v>
      </c>
      <c r="H28" s="265">
        <v>-1861499892.3299999</v>
      </c>
    </row>
    <row r="29" spans="1:8">
      <c r="A29" s="127" t="s">
        <v>245</v>
      </c>
      <c r="B29" s="225" t="s">
        <v>44</v>
      </c>
      <c r="C29" s="248">
        <v>0</v>
      </c>
      <c r="D29" s="248">
        <v>0</v>
      </c>
      <c r="E29" s="248">
        <v>0</v>
      </c>
      <c r="F29" s="248">
        <v>0</v>
      </c>
      <c r="G29" s="248">
        <v>0</v>
      </c>
      <c r="H29" s="260">
        <v>0</v>
      </c>
    </row>
    <row r="30" spans="1:8">
      <c r="A30" s="261" t="s">
        <v>47</v>
      </c>
      <c r="B30" s="246" t="s">
        <v>48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62">
        <v>0</v>
      </c>
    </row>
    <row r="31" spans="1:8">
      <c r="A31" s="233" t="s">
        <v>246</v>
      </c>
      <c r="B31" s="244" t="s">
        <v>247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  <c r="H31" s="263">
        <v>0</v>
      </c>
    </row>
    <row r="32" spans="1:8">
      <c r="A32" s="264" t="s">
        <v>248</v>
      </c>
      <c r="B32" s="245" t="s">
        <v>247</v>
      </c>
      <c r="C32" s="251">
        <v>0</v>
      </c>
      <c r="D32" s="251">
        <v>0</v>
      </c>
      <c r="E32" s="251">
        <v>0</v>
      </c>
      <c r="F32" s="251">
        <v>0</v>
      </c>
      <c r="G32" s="251">
        <v>0</v>
      </c>
      <c r="H32" s="265">
        <v>0</v>
      </c>
    </row>
    <row r="33" spans="1:8">
      <c r="A33" s="233" t="s">
        <v>249</v>
      </c>
      <c r="B33" s="244" t="s">
        <v>250</v>
      </c>
      <c r="C33" s="250">
        <v>0</v>
      </c>
      <c r="D33" s="250">
        <v>0</v>
      </c>
      <c r="E33" s="250">
        <v>0</v>
      </c>
      <c r="F33" s="250">
        <v>0</v>
      </c>
      <c r="G33" s="250">
        <v>0</v>
      </c>
      <c r="H33" s="263">
        <v>0</v>
      </c>
    </row>
    <row r="34" spans="1:8">
      <c r="A34" s="264" t="s">
        <v>251</v>
      </c>
      <c r="B34" s="245" t="s">
        <v>250</v>
      </c>
      <c r="C34" s="251">
        <v>0</v>
      </c>
      <c r="D34" s="251">
        <v>0</v>
      </c>
      <c r="E34" s="251">
        <v>0</v>
      </c>
      <c r="F34" s="251">
        <v>0</v>
      </c>
      <c r="G34" s="251">
        <v>0</v>
      </c>
      <c r="H34" s="265">
        <v>0</v>
      </c>
    </row>
    <row r="35" spans="1:8">
      <c r="A35" s="233" t="s">
        <v>252</v>
      </c>
      <c r="B35" s="244" t="s">
        <v>253</v>
      </c>
      <c r="C35" s="250">
        <v>0</v>
      </c>
      <c r="D35" s="250">
        <v>0</v>
      </c>
      <c r="E35" s="250">
        <v>0</v>
      </c>
      <c r="F35" s="250">
        <v>0</v>
      </c>
      <c r="G35" s="250">
        <v>0</v>
      </c>
      <c r="H35" s="263">
        <v>0</v>
      </c>
    </row>
    <row r="36" spans="1:8">
      <c r="A36" s="264" t="s">
        <v>254</v>
      </c>
      <c r="B36" s="245" t="s">
        <v>253</v>
      </c>
      <c r="C36" s="251">
        <v>0</v>
      </c>
      <c r="D36" s="251">
        <v>0</v>
      </c>
      <c r="E36" s="251">
        <v>0</v>
      </c>
      <c r="F36" s="251">
        <v>0</v>
      </c>
      <c r="G36" s="251">
        <v>0</v>
      </c>
      <c r="H36" s="265">
        <v>0</v>
      </c>
    </row>
    <row r="37" spans="1:8">
      <c r="A37" s="127" t="s">
        <v>73</v>
      </c>
      <c r="B37" s="225" t="s">
        <v>74</v>
      </c>
      <c r="C37" s="248">
        <v>7171386741.3199997</v>
      </c>
      <c r="D37" s="248">
        <v>853427791</v>
      </c>
      <c r="E37" s="248">
        <v>404329968.33999997</v>
      </c>
      <c r="F37" s="248">
        <v>7620484563.9799995</v>
      </c>
      <c r="G37" s="248">
        <v>0</v>
      </c>
      <c r="H37" s="260">
        <v>7620484563.9799995</v>
      </c>
    </row>
    <row r="38" spans="1:8">
      <c r="A38" s="261" t="s">
        <v>75</v>
      </c>
      <c r="B38" s="246" t="s">
        <v>76</v>
      </c>
      <c r="C38" s="249">
        <v>0</v>
      </c>
      <c r="D38" s="249">
        <v>0</v>
      </c>
      <c r="E38" s="249">
        <v>0</v>
      </c>
      <c r="F38" s="249">
        <v>0</v>
      </c>
      <c r="G38" s="249">
        <v>0</v>
      </c>
      <c r="H38" s="262">
        <v>0</v>
      </c>
    </row>
    <row r="39" spans="1:8">
      <c r="A39" s="233" t="s">
        <v>255</v>
      </c>
      <c r="B39" s="244" t="s">
        <v>256</v>
      </c>
      <c r="C39" s="250">
        <v>0</v>
      </c>
      <c r="D39" s="250">
        <v>0</v>
      </c>
      <c r="E39" s="250">
        <v>0</v>
      </c>
      <c r="F39" s="250">
        <v>0</v>
      </c>
      <c r="G39" s="250">
        <v>0</v>
      </c>
      <c r="H39" s="263">
        <v>0</v>
      </c>
    </row>
    <row r="40" spans="1:8">
      <c r="A40" s="264" t="s">
        <v>257</v>
      </c>
      <c r="B40" s="245" t="s">
        <v>256</v>
      </c>
      <c r="C40" s="251">
        <v>0</v>
      </c>
      <c r="D40" s="251">
        <v>0</v>
      </c>
      <c r="E40" s="251">
        <v>0</v>
      </c>
      <c r="F40" s="251">
        <v>0</v>
      </c>
      <c r="G40" s="251">
        <v>0</v>
      </c>
      <c r="H40" s="265">
        <v>0</v>
      </c>
    </row>
    <row r="41" spans="1:8">
      <c r="A41" s="261" t="s">
        <v>77</v>
      </c>
      <c r="B41" s="246" t="s">
        <v>78</v>
      </c>
      <c r="C41" s="249">
        <v>0</v>
      </c>
      <c r="D41" s="249">
        <v>27979000</v>
      </c>
      <c r="E41" s="249">
        <v>27979000</v>
      </c>
      <c r="F41" s="249">
        <v>0</v>
      </c>
      <c r="G41" s="249">
        <v>0</v>
      </c>
      <c r="H41" s="262">
        <v>0</v>
      </c>
    </row>
    <row r="42" spans="1:8">
      <c r="A42" s="233" t="s">
        <v>258</v>
      </c>
      <c r="B42" s="244" t="s">
        <v>259</v>
      </c>
      <c r="C42" s="250">
        <v>0</v>
      </c>
      <c r="D42" s="250">
        <v>0</v>
      </c>
      <c r="E42" s="250">
        <v>0</v>
      </c>
      <c r="F42" s="250">
        <v>0</v>
      </c>
      <c r="G42" s="250">
        <v>0</v>
      </c>
      <c r="H42" s="263">
        <v>0</v>
      </c>
    </row>
    <row r="43" spans="1:8">
      <c r="A43" s="264" t="s">
        <v>260</v>
      </c>
      <c r="B43" s="245" t="s">
        <v>261</v>
      </c>
      <c r="C43" s="251">
        <v>0</v>
      </c>
      <c r="D43" s="251">
        <v>0</v>
      </c>
      <c r="E43" s="251">
        <v>0</v>
      </c>
      <c r="F43" s="251">
        <v>0</v>
      </c>
      <c r="G43" s="251">
        <v>0</v>
      </c>
      <c r="H43" s="265">
        <v>0</v>
      </c>
    </row>
    <row r="44" spans="1:8">
      <c r="A44" s="264" t="s">
        <v>262</v>
      </c>
      <c r="B44" s="245" t="s">
        <v>263</v>
      </c>
      <c r="C44" s="251">
        <v>0</v>
      </c>
      <c r="D44" s="251">
        <v>0</v>
      </c>
      <c r="E44" s="251">
        <v>0</v>
      </c>
      <c r="F44" s="251">
        <v>0</v>
      </c>
      <c r="G44" s="251">
        <v>0</v>
      </c>
      <c r="H44" s="265">
        <v>0</v>
      </c>
    </row>
    <row r="45" spans="1:8">
      <c r="A45" s="233" t="s">
        <v>264</v>
      </c>
      <c r="B45" s="244" t="s">
        <v>265</v>
      </c>
      <c r="C45" s="250">
        <v>0</v>
      </c>
      <c r="D45" s="250">
        <v>27979000</v>
      </c>
      <c r="E45" s="250">
        <v>27979000</v>
      </c>
      <c r="F45" s="250">
        <v>0</v>
      </c>
      <c r="G45" s="250">
        <v>0</v>
      </c>
      <c r="H45" s="263">
        <v>0</v>
      </c>
    </row>
    <row r="46" spans="1:8">
      <c r="A46" s="264" t="s">
        <v>266</v>
      </c>
      <c r="B46" s="245" t="s">
        <v>267</v>
      </c>
      <c r="C46" s="251">
        <v>0</v>
      </c>
      <c r="D46" s="251">
        <v>27979000</v>
      </c>
      <c r="E46" s="251">
        <v>27979000</v>
      </c>
      <c r="F46" s="251">
        <v>0</v>
      </c>
      <c r="G46" s="251">
        <v>0</v>
      </c>
      <c r="H46" s="265">
        <v>0</v>
      </c>
    </row>
    <row r="47" spans="1:8">
      <c r="A47" s="264" t="s">
        <v>268</v>
      </c>
      <c r="B47" s="245" t="s">
        <v>269</v>
      </c>
      <c r="C47" s="251">
        <v>0</v>
      </c>
      <c r="D47" s="251">
        <v>0</v>
      </c>
      <c r="E47" s="251">
        <v>0</v>
      </c>
      <c r="F47" s="251">
        <v>0</v>
      </c>
      <c r="G47" s="251">
        <v>0</v>
      </c>
      <c r="H47" s="265">
        <v>0</v>
      </c>
    </row>
    <row r="48" spans="1:8">
      <c r="A48" s="233" t="s">
        <v>270</v>
      </c>
      <c r="B48" s="244" t="s">
        <v>271</v>
      </c>
      <c r="C48" s="250">
        <v>0</v>
      </c>
      <c r="D48" s="250">
        <v>0</v>
      </c>
      <c r="E48" s="250">
        <v>0</v>
      </c>
      <c r="F48" s="250">
        <v>0</v>
      </c>
      <c r="G48" s="250">
        <v>0</v>
      </c>
      <c r="H48" s="263">
        <v>0</v>
      </c>
    </row>
    <row r="49" spans="1:8">
      <c r="A49" s="264" t="s">
        <v>272</v>
      </c>
      <c r="B49" s="245" t="s">
        <v>271</v>
      </c>
      <c r="C49" s="251">
        <v>0</v>
      </c>
      <c r="D49" s="251">
        <v>0</v>
      </c>
      <c r="E49" s="251">
        <v>0</v>
      </c>
      <c r="F49" s="251">
        <v>0</v>
      </c>
      <c r="G49" s="251">
        <v>0</v>
      </c>
      <c r="H49" s="265">
        <v>0</v>
      </c>
    </row>
    <row r="50" spans="1:8">
      <c r="A50" s="261" t="s">
        <v>80</v>
      </c>
      <c r="B50" s="246" t="s">
        <v>81</v>
      </c>
      <c r="C50" s="249">
        <v>0</v>
      </c>
      <c r="D50" s="249">
        <v>173510037</v>
      </c>
      <c r="E50" s="249">
        <v>173510037</v>
      </c>
      <c r="F50" s="249">
        <v>0</v>
      </c>
      <c r="G50" s="249">
        <v>0</v>
      </c>
      <c r="H50" s="262">
        <v>0</v>
      </c>
    </row>
    <row r="51" spans="1:8">
      <c r="A51" s="233" t="s">
        <v>273</v>
      </c>
      <c r="B51" s="244" t="s">
        <v>259</v>
      </c>
      <c r="C51" s="250">
        <v>0</v>
      </c>
      <c r="D51" s="250">
        <v>1064595</v>
      </c>
      <c r="E51" s="250">
        <v>1064595</v>
      </c>
      <c r="F51" s="250">
        <v>0</v>
      </c>
      <c r="G51" s="250">
        <v>0</v>
      </c>
      <c r="H51" s="263">
        <v>0</v>
      </c>
    </row>
    <row r="52" spans="1:8">
      <c r="A52" s="264" t="s">
        <v>274</v>
      </c>
      <c r="B52" s="245" t="s">
        <v>261</v>
      </c>
      <c r="C52" s="251">
        <v>0</v>
      </c>
      <c r="D52" s="251">
        <v>859795</v>
      </c>
      <c r="E52" s="251">
        <v>859795</v>
      </c>
      <c r="F52" s="251">
        <v>0</v>
      </c>
      <c r="G52" s="251">
        <v>0</v>
      </c>
      <c r="H52" s="265">
        <v>0</v>
      </c>
    </row>
    <row r="53" spans="1:8">
      <c r="A53" s="264" t="s">
        <v>871</v>
      </c>
      <c r="B53" s="245" t="s">
        <v>263</v>
      </c>
      <c r="C53" s="251">
        <v>0</v>
      </c>
      <c r="D53" s="251">
        <v>204800</v>
      </c>
      <c r="E53" s="251">
        <v>204800</v>
      </c>
      <c r="F53" s="251">
        <v>0</v>
      </c>
      <c r="G53" s="251">
        <v>0</v>
      </c>
      <c r="H53" s="265">
        <v>0</v>
      </c>
    </row>
    <row r="54" spans="1:8">
      <c r="A54" s="233" t="s">
        <v>275</v>
      </c>
      <c r="B54" s="244" t="s">
        <v>265</v>
      </c>
      <c r="C54" s="250">
        <v>0</v>
      </c>
      <c r="D54" s="250">
        <v>172445442</v>
      </c>
      <c r="E54" s="250">
        <v>172445442</v>
      </c>
      <c r="F54" s="250">
        <v>0</v>
      </c>
      <c r="G54" s="250">
        <v>0</v>
      </c>
      <c r="H54" s="263">
        <v>0</v>
      </c>
    </row>
    <row r="55" spans="1:8">
      <c r="A55" s="264" t="s">
        <v>276</v>
      </c>
      <c r="B55" s="245" t="s">
        <v>267</v>
      </c>
      <c r="C55" s="251">
        <v>0</v>
      </c>
      <c r="D55" s="251">
        <v>17891376</v>
      </c>
      <c r="E55" s="251">
        <v>17891376</v>
      </c>
      <c r="F55" s="251">
        <v>0</v>
      </c>
      <c r="G55" s="251">
        <v>0</v>
      </c>
      <c r="H55" s="265">
        <v>0</v>
      </c>
    </row>
    <row r="56" spans="1:8">
      <c r="A56" s="264" t="s">
        <v>277</v>
      </c>
      <c r="B56" s="245" t="s">
        <v>269</v>
      </c>
      <c r="C56" s="251">
        <v>0</v>
      </c>
      <c r="D56" s="251">
        <v>154554066</v>
      </c>
      <c r="E56" s="251">
        <v>154554066</v>
      </c>
      <c r="F56" s="251">
        <v>0</v>
      </c>
      <c r="G56" s="251">
        <v>0</v>
      </c>
      <c r="H56" s="265">
        <v>0</v>
      </c>
    </row>
    <row r="57" spans="1:8">
      <c r="A57" s="261" t="s">
        <v>84</v>
      </c>
      <c r="B57" s="246" t="s">
        <v>85</v>
      </c>
      <c r="C57" s="249">
        <v>7347876584.9799995</v>
      </c>
      <c r="D57" s="249">
        <v>0</v>
      </c>
      <c r="E57" s="249">
        <v>0</v>
      </c>
      <c r="F57" s="249">
        <v>7347876584.9799995</v>
      </c>
      <c r="G57" s="249">
        <v>0</v>
      </c>
      <c r="H57" s="262">
        <v>7347876584.9799995</v>
      </c>
    </row>
    <row r="58" spans="1:8">
      <c r="A58" s="233" t="s">
        <v>278</v>
      </c>
      <c r="B58" s="244" t="s">
        <v>279</v>
      </c>
      <c r="C58" s="250">
        <v>6812876584.9799995</v>
      </c>
      <c r="D58" s="250">
        <v>0</v>
      </c>
      <c r="E58" s="250">
        <v>0</v>
      </c>
      <c r="F58" s="250">
        <v>6812876584.9799995</v>
      </c>
      <c r="G58" s="250">
        <v>0</v>
      </c>
      <c r="H58" s="263">
        <v>6812876584.9799995</v>
      </c>
    </row>
    <row r="59" spans="1:8">
      <c r="A59" s="264" t="s">
        <v>280</v>
      </c>
      <c r="B59" s="245" t="s">
        <v>279</v>
      </c>
      <c r="C59" s="251">
        <v>6812876584.9799995</v>
      </c>
      <c r="D59" s="251">
        <v>0</v>
      </c>
      <c r="E59" s="251">
        <v>0</v>
      </c>
      <c r="F59" s="251">
        <v>6812876584.9799995</v>
      </c>
      <c r="G59" s="251">
        <v>0</v>
      </c>
      <c r="H59" s="265">
        <v>6812876584.9799995</v>
      </c>
    </row>
    <row r="60" spans="1:8">
      <c r="A60" s="233" t="s">
        <v>281</v>
      </c>
      <c r="B60" s="244" t="s">
        <v>282</v>
      </c>
      <c r="C60" s="250">
        <v>465000000</v>
      </c>
      <c r="D60" s="250">
        <v>0</v>
      </c>
      <c r="E60" s="250">
        <v>0</v>
      </c>
      <c r="F60" s="250">
        <v>465000000</v>
      </c>
      <c r="G60" s="250">
        <v>0</v>
      </c>
      <c r="H60" s="263">
        <v>465000000</v>
      </c>
    </row>
    <row r="61" spans="1:8">
      <c r="A61" s="264" t="s">
        <v>283</v>
      </c>
      <c r="B61" s="245" t="s">
        <v>282</v>
      </c>
      <c r="C61" s="251">
        <v>465000000</v>
      </c>
      <c r="D61" s="251">
        <v>0</v>
      </c>
      <c r="E61" s="251">
        <v>0</v>
      </c>
      <c r="F61" s="251">
        <v>465000000</v>
      </c>
      <c r="G61" s="251">
        <v>0</v>
      </c>
      <c r="H61" s="265">
        <v>465000000</v>
      </c>
    </row>
    <row r="62" spans="1:8">
      <c r="A62" s="233" t="s">
        <v>284</v>
      </c>
      <c r="B62" s="244" t="s">
        <v>285</v>
      </c>
      <c r="C62" s="250">
        <v>70000000</v>
      </c>
      <c r="D62" s="250">
        <v>0</v>
      </c>
      <c r="E62" s="250">
        <v>0</v>
      </c>
      <c r="F62" s="250">
        <v>70000000</v>
      </c>
      <c r="G62" s="250">
        <v>0</v>
      </c>
      <c r="H62" s="263">
        <v>70000000</v>
      </c>
    </row>
    <row r="63" spans="1:8">
      <c r="A63" s="264" t="s">
        <v>286</v>
      </c>
      <c r="B63" s="245" t="s">
        <v>285</v>
      </c>
      <c r="C63" s="251">
        <v>70000000</v>
      </c>
      <c r="D63" s="251">
        <v>0</v>
      </c>
      <c r="E63" s="251">
        <v>0</v>
      </c>
      <c r="F63" s="251">
        <v>70000000</v>
      </c>
      <c r="G63" s="251">
        <v>0</v>
      </c>
      <c r="H63" s="265">
        <v>70000000</v>
      </c>
    </row>
    <row r="64" spans="1:8">
      <c r="A64" s="261" t="s">
        <v>88</v>
      </c>
      <c r="B64" s="246" t="s">
        <v>89</v>
      </c>
      <c r="C64" s="249">
        <v>586621815.59000003</v>
      </c>
      <c r="D64" s="249">
        <v>0</v>
      </c>
      <c r="E64" s="249">
        <v>1064595</v>
      </c>
      <c r="F64" s="249">
        <v>585557220.59000003</v>
      </c>
      <c r="G64" s="249">
        <v>0</v>
      </c>
      <c r="H64" s="262">
        <v>585557220.59000003</v>
      </c>
    </row>
    <row r="65" spans="1:8">
      <c r="A65" s="233" t="s">
        <v>287</v>
      </c>
      <c r="B65" s="244" t="s">
        <v>261</v>
      </c>
      <c r="C65" s="250">
        <v>420382125.13999999</v>
      </c>
      <c r="D65" s="250">
        <v>0</v>
      </c>
      <c r="E65" s="250">
        <v>859795</v>
      </c>
      <c r="F65" s="250">
        <v>419522330.13999999</v>
      </c>
      <c r="G65" s="250">
        <v>0</v>
      </c>
      <c r="H65" s="263">
        <v>419522330.13999999</v>
      </c>
    </row>
    <row r="66" spans="1:8">
      <c r="A66" s="264" t="s">
        <v>288</v>
      </c>
      <c r="B66" s="245" t="s">
        <v>261</v>
      </c>
      <c r="C66" s="251">
        <v>420382125.13999999</v>
      </c>
      <c r="D66" s="251">
        <v>0</v>
      </c>
      <c r="E66" s="251">
        <v>859795</v>
      </c>
      <c r="F66" s="251">
        <v>419522330.13999999</v>
      </c>
      <c r="G66" s="251">
        <v>0</v>
      </c>
      <c r="H66" s="265">
        <v>419522330.13999999</v>
      </c>
    </row>
    <row r="67" spans="1:8">
      <c r="A67" s="233" t="s">
        <v>289</v>
      </c>
      <c r="B67" s="244" t="s">
        <v>263</v>
      </c>
      <c r="C67" s="250">
        <v>166239690.44999999</v>
      </c>
      <c r="D67" s="250">
        <v>0</v>
      </c>
      <c r="E67" s="250">
        <v>204800</v>
      </c>
      <c r="F67" s="250">
        <v>166034890.44999999</v>
      </c>
      <c r="G67" s="250">
        <v>0</v>
      </c>
      <c r="H67" s="263">
        <v>166034890.44999999</v>
      </c>
    </row>
    <row r="68" spans="1:8">
      <c r="A68" s="264" t="s">
        <v>290</v>
      </c>
      <c r="B68" s="245" t="s">
        <v>263</v>
      </c>
      <c r="C68" s="251">
        <v>166239690.44999999</v>
      </c>
      <c r="D68" s="251">
        <v>0</v>
      </c>
      <c r="E68" s="251">
        <v>204800</v>
      </c>
      <c r="F68" s="251">
        <v>166034890.44999999</v>
      </c>
      <c r="G68" s="251">
        <v>0</v>
      </c>
      <c r="H68" s="265">
        <v>166034890.44999999</v>
      </c>
    </row>
    <row r="69" spans="1:8">
      <c r="A69" s="261" t="s">
        <v>92</v>
      </c>
      <c r="B69" s="246" t="s">
        <v>93</v>
      </c>
      <c r="C69" s="249">
        <v>1567100698.6500001</v>
      </c>
      <c r="D69" s="249">
        <v>125384000</v>
      </c>
      <c r="E69" s="249">
        <v>172445442</v>
      </c>
      <c r="F69" s="249">
        <v>1520039256.6500001</v>
      </c>
      <c r="G69" s="249">
        <v>0</v>
      </c>
      <c r="H69" s="262">
        <v>1520039256.6500001</v>
      </c>
    </row>
    <row r="70" spans="1:8">
      <c r="A70" s="233" t="s">
        <v>291</v>
      </c>
      <c r="B70" s="244" t="s">
        <v>267</v>
      </c>
      <c r="C70" s="250">
        <v>307374259.88</v>
      </c>
      <c r="D70" s="250">
        <v>0</v>
      </c>
      <c r="E70" s="250">
        <v>17891376</v>
      </c>
      <c r="F70" s="250">
        <v>289482883.88</v>
      </c>
      <c r="G70" s="250">
        <v>0</v>
      </c>
      <c r="H70" s="263">
        <v>289482883.88</v>
      </c>
    </row>
    <row r="71" spans="1:8">
      <c r="A71" s="264" t="s">
        <v>292</v>
      </c>
      <c r="B71" s="245" t="s">
        <v>267</v>
      </c>
      <c r="C71" s="251">
        <v>307374259.88</v>
      </c>
      <c r="D71" s="251">
        <v>0</v>
      </c>
      <c r="E71" s="251">
        <v>17891376</v>
      </c>
      <c r="F71" s="251">
        <v>289482883.88</v>
      </c>
      <c r="G71" s="251">
        <v>0</v>
      </c>
      <c r="H71" s="265">
        <v>289482883.88</v>
      </c>
    </row>
    <row r="72" spans="1:8">
      <c r="A72" s="233" t="s">
        <v>293</v>
      </c>
      <c r="B72" s="244" t="s">
        <v>269</v>
      </c>
      <c r="C72" s="250">
        <v>1259726438.77</v>
      </c>
      <c r="D72" s="250">
        <v>125384000</v>
      </c>
      <c r="E72" s="250">
        <v>154554066</v>
      </c>
      <c r="F72" s="250">
        <v>1230556372.77</v>
      </c>
      <c r="G72" s="250">
        <v>0</v>
      </c>
      <c r="H72" s="263">
        <v>1230556372.77</v>
      </c>
    </row>
    <row r="73" spans="1:8">
      <c r="A73" s="264" t="s">
        <v>294</v>
      </c>
      <c r="B73" s="245" t="s">
        <v>269</v>
      </c>
      <c r="C73" s="251">
        <v>1259726438.77</v>
      </c>
      <c r="D73" s="251">
        <v>125384000</v>
      </c>
      <c r="E73" s="251">
        <v>154554066</v>
      </c>
      <c r="F73" s="251">
        <v>1230556372.77</v>
      </c>
      <c r="G73" s="251">
        <v>0</v>
      </c>
      <c r="H73" s="265">
        <v>1230556372.77</v>
      </c>
    </row>
    <row r="74" spans="1:8">
      <c r="A74" s="261" t="s">
        <v>95</v>
      </c>
      <c r="B74" s="246" t="s">
        <v>96</v>
      </c>
      <c r="C74" s="249">
        <v>242083976</v>
      </c>
      <c r="D74" s="249">
        <v>0</v>
      </c>
      <c r="E74" s="249">
        <v>0</v>
      </c>
      <c r="F74" s="249">
        <v>242083976</v>
      </c>
      <c r="G74" s="249">
        <v>0</v>
      </c>
      <c r="H74" s="262">
        <v>242083976</v>
      </c>
    </row>
    <row r="75" spans="1:8">
      <c r="A75" s="233" t="s">
        <v>295</v>
      </c>
      <c r="B75" s="244" t="s">
        <v>296</v>
      </c>
      <c r="C75" s="250">
        <v>242083976</v>
      </c>
      <c r="D75" s="250">
        <v>0</v>
      </c>
      <c r="E75" s="250">
        <v>0</v>
      </c>
      <c r="F75" s="250">
        <v>242083976</v>
      </c>
      <c r="G75" s="250">
        <v>0</v>
      </c>
      <c r="H75" s="263">
        <v>242083976</v>
      </c>
    </row>
    <row r="76" spans="1:8">
      <c r="A76" s="264" t="s">
        <v>297</v>
      </c>
      <c r="B76" s="245" t="s">
        <v>296</v>
      </c>
      <c r="C76" s="251">
        <v>242083976</v>
      </c>
      <c r="D76" s="251">
        <v>0</v>
      </c>
      <c r="E76" s="251">
        <v>0</v>
      </c>
      <c r="F76" s="251">
        <v>242083976</v>
      </c>
      <c r="G76" s="251">
        <v>0</v>
      </c>
      <c r="H76" s="265">
        <v>242083976</v>
      </c>
    </row>
    <row r="77" spans="1:8">
      <c r="A77" s="261" t="s">
        <v>99</v>
      </c>
      <c r="B77" s="246" t="s">
        <v>100</v>
      </c>
      <c r="C77" s="249">
        <v>-2218538866.9000001</v>
      </c>
      <c r="D77" s="249">
        <v>172797287</v>
      </c>
      <c r="E77" s="249">
        <v>29330894.34</v>
      </c>
      <c r="F77" s="249">
        <v>-2075072474.24</v>
      </c>
      <c r="G77" s="249">
        <v>0</v>
      </c>
      <c r="H77" s="262">
        <v>-2075072474.24</v>
      </c>
    </row>
    <row r="78" spans="1:8">
      <c r="A78" s="233" t="s">
        <v>298</v>
      </c>
      <c r="B78" s="244" t="s">
        <v>256</v>
      </c>
      <c r="C78" s="250">
        <v>-509064555.38</v>
      </c>
      <c r="D78" s="250">
        <v>0</v>
      </c>
      <c r="E78" s="250">
        <v>7718750</v>
      </c>
      <c r="F78" s="250">
        <v>-516783305.38</v>
      </c>
      <c r="G78" s="250">
        <v>0</v>
      </c>
      <c r="H78" s="263">
        <v>-516783305.38</v>
      </c>
    </row>
    <row r="79" spans="1:8">
      <c r="A79" s="264" t="s">
        <v>299</v>
      </c>
      <c r="B79" s="245" t="s">
        <v>300</v>
      </c>
      <c r="C79" s="251">
        <v>0</v>
      </c>
      <c r="D79" s="251">
        <v>0</v>
      </c>
      <c r="E79" s="251">
        <v>0</v>
      </c>
      <c r="F79" s="251">
        <v>0</v>
      </c>
      <c r="G79" s="251">
        <v>0</v>
      </c>
      <c r="H79" s="265">
        <v>0</v>
      </c>
    </row>
    <row r="80" spans="1:8">
      <c r="A80" s="264" t="s">
        <v>301</v>
      </c>
      <c r="B80" s="245" t="s">
        <v>279</v>
      </c>
      <c r="C80" s="251">
        <v>-467824964.01999998</v>
      </c>
      <c r="D80" s="251">
        <v>0</v>
      </c>
      <c r="E80" s="251">
        <v>7161458</v>
      </c>
      <c r="F80" s="251">
        <v>-474986422.01999998</v>
      </c>
      <c r="G80" s="251">
        <v>0</v>
      </c>
      <c r="H80" s="265">
        <v>-474986422.01999998</v>
      </c>
    </row>
    <row r="81" spans="1:8">
      <c r="A81" s="264" t="s">
        <v>302</v>
      </c>
      <c r="B81" s="245" t="s">
        <v>282</v>
      </c>
      <c r="C81" s="251">
        <v>-35843750</v>
      </c>
      <c r="D81" s="251">
        <v>0</v>
      </c>
      <c r="E81" s="251">
        <v>484375</v>
      </c>
      <c r="F81" s="251">
        <v>-36328125</v>
      </c>
      <c r="G81" s="251">
        <v>0</v>
      </c>
      <c r="H81" s="265">
        <v>-36328125</v>
      </c>
    </row>
    <row r="82" spans="1:8">
      <c r="A82" s="264" t="s">
        <v>303</v>
      </c>
      <c r="B82" s="245" t="s">
        <v>285</v>
      </c>
      <c r="C82" s="251">
        <v>-5395841.3600000003</v>
      </c>
      <c r="D82" s="251">
        <v>0</v>
      </c>
      <c r="E82" s="251">
        <v>72917</v>
      </c>
      <c r="F82" s="251">
        <v>-5468758.3600000003</v>
      </c>
      <c r="G82" s="251">
        <v>0</v>
      </c>
      <c r="H82" s="265">
        <v>-5468758.3600000003</v>
      </c>
    </row>
    <row r="83" spans="1:8">
      <c r="A83" s="233" t="s">
        <v>304</v>
      </c>
      <c r="B83" s="244" t="s">
        <v>259</v>
      </c>
      <c r="C83" s="250">
        <v>-276102982.33999997</v>
      </c>
      <c r="D83" s="250">
        <v>1064595</v>
      </c>
      <c r="E83" s="250">
        <v>3871408</v>
      </c>
      <c r="F83" s="250">
        <v>-278909795.33999997</v>
      </c>
      <c r="G83" s="250">
        <v>0</v>
      </c>
      <c r="H83" s="263">
        <v>-278909795.33999997</v>
      </c>
    </row>
    <row r="84" spans="1:8">
      <c r="A84" s="264" t="s">
        <v>305</v>
      </c>
      <c r="B84" s="245" t="s">
        <v>261</v>
      </c>
      <c r="C84" s="251">
        <v>-157333884.90000001</v>
      </c>
      <c r="D84" s="251">
        <v>859795</v>
      </c>
      <c r="E84" s="251">
        <v>2583087</v>
      </c>
      <c r="F84" s="251">
        <v>-159057176.90000001</v>
      </c>
      <c r="G84" s="251">
        <v>0</v>
      </c>
      <c r="H84" s="265">
        <v>-159057176.90000001</v>
      </c>
    </row>
    <row r="85" spans="1:8">
      <c r="A85" s="264" t="s">
        <v>306</v>
      </c>
      <c r="B85" s="245" t="s">
        <v>263</v>
      </c>
      <c r="C85" s="251">
        <v>-118769097.44</v>
      </c>
      <c r="D85" s="251">
        <v>204800</v>
      </c>
      <c r="E85" s="251">
        <v>1288321</v>
      </c>
      <c r="F85" s="251">
        <v>-119852618.44</v>
      </c>
      <c r="G85" s="251">
        <v>0</v>
      </c>
      <c r="H85" s="265">
        <v>-119852618.44</v>
      </c>
    </row>
    <row r="86" spans="1:8">
      <c r="A86" s="233" t="s">
        <v>307</v>
      </c>
      <c r="B86" s="244" t="s">
        <v>265</v>
      </c>
      <c r="C86" s="250">
        <v>-1229617325.6199999</v>
      </c>
      <c r="D86" s="250">
        <v>171732692</v>
      </c>
      <c r="E86" s="250">
        <v>15723370.34</v>
      </c>
      <c r="F86" s="250">
        <v>-1073608003.96</v>
      </c>
      <c r="G86" s="250">
        <v>0</v>
      </c>
      <c r="H86" s="263">
        <v>-1073608003.96</v>
      </c>
    </row>
    <row r="87" spans="1:8">
      <c r="A87" s="264" t="s">
        <v>308</v>
      </c>
      <c r="B87" s="245" t="s">
        <v>267</v>
      </c>
      <c r="C87" s="251">
        <v>-230148342.43000001</v>
      </c>
      <c r="D87" s="251">
        <v>17891376</v>
      </c>
      <c r="E87" s="251">
        <v>3500413</v>
      </c>
      <c r="F87" s="251">
        <v>-215757379.43000001</v>
      </c>
      <c r="G87" s="251">
        <v>0</v>
      </c>
      <c r="H87" s="265">
        <v>-215757379.43000001</v>
      </c>
    </row>
    <row r="88" spans="1:8">
      <c r="A88" s="264" t="s">
        <v>309</v>
      </c>
      <c r="B88" s="245" t="s">
        <v>269</v>
      </c>
      <c r="C88" s="251">
        <v>-999468983.19000006</v>
      </c>
      <c r="D88" s="251">
        <v>153841316</v>
      </c>
      <c r="E88" s="251">
        <v>12222957.34</v>
      </c>
      <c r="F88" s="251">
        <v>-857850624.52999997</v>
      </c>
      <c r="G88" s="251">
        <v>0</v>
      </c>
      <c r="H88" s="265">
        <v>-857850624.52999997</v>
      </c>
    </row>
    <row r="89" spans="1:8">
      <c r="A89" s="233" t="s">
        <v>310</v>
      </c>
      <c r="B89" s="244" t="s">
        <v>311</v>
      </c>
      <c r="C89" s="250">
        <v>-203754003.56</v>
      </c>
      <c r="D89" s="250">
        <v>0</v>
      </c>
      <c r="E89" s="250">
        <v>2017366</v>
      </c>
      <c r="F89" s="250">
        <v>-205771369.56</v>
      </c>
      <c r="G89" s="250">
        <v>0</v>
      </c>
      <c r="H89" s="263">
        <v>-205771369.56</v>
      </c>
    </row>
    <row r="90" spans="1:8">
      <c r="A90" s="264" t="s">
        <v>312</v>
      </c>
      <c r="B90" s="245" t="s">
        <v>296</v>
      </c>
      <c r="C90" s="251">
        <v>-203754003.56</v>
      </c>
      <c r="D90" s="251">
        <v>0</v>
      </c>
      <c r="E90" s="251">
        <v>2017366</v>
      </c>
      <c r="F90" s="251">
        <v>-205771369.56</v>
      </c>
      <c r="G90" s="251">
        <v>0</v>
      </c>
      <c r="H90" s="265">
        <v>-205771369.56</v>
      </c>
    </row>
    <row r="91" spans="1:8">
      <c r="A91" s="233" t="s">
        <v>313</v>
      </c>
      <c r="B91" s="244" t="s">
        <v>314</v>
      </c>
      <c r="C91" s="250">
        <v>0</v>
      </c>
      <c r="D91" s="250">
        <v>0</v>
      </c>
      <c r="E91" s="250">
        <v>0</v>
      </c>
      <c r="F91" s="250">
        <v>0</v>
      </c>
      <c r="G91" s="250">
        <v>0</v>
      </c>
      <c r="H91" s="263">
        <v>0</v>
      </c>
    </row>
    <row r="92" spans="1:8">
      <c r="A92" s="264" t="s">
        <v>315</v>
      </c>
      <c r="B92" s="245" t="s">
        <v>316</v>
      </c>
      <c r="C92" s="251">
        <v>0</v>
      </c>
      <c r="D92" s="251">
        <v>0</v>
      </c>
      <c r="E92" s="251">
        <v>0</v>
      </c>
      <c r="F92" s="251">
        <v>0</v>
      </c>
      <c r="G92" s="251">
        <v>0</v>
      </c>
      <c r="H92" s="265">
        <v>0</v>
      </c>
    </row>
    <row r="93" spans="1:8">
      <c r="A93" s="264" t="s">
        <v>317</v>
      </c>
      <c r="B93" s="245" t="s">
        <v>318</v>
      </c>
      <c r="C93" s="251">
        <v>0</v>
      </c>
      <c r="D93" s="251">
        <v>0</v>
      </c>
      <c r="E93" s="251">
        <v>0</v>
      </c>
      <c r="F93" s="251">
        <v>0</v>
      </c>
      <c r="G93" s="251">
        <v>0</v>
      </c>
      <c r="H93" s="265">
        <v>0</v>
      </c>
    </row>
    <row r="94" spans="1:8">
      <c r="A94" s="264" t="s">
        <v>319</v>
      </c>
      <c r="B94" s="245" t="s">
        <v>320</v>
      </c>
      <c r="C94" s="251">
        <v>0</v>
      </c>
      <c r="D94" s="251">
        <v>0</v>
      </c>
      <c r="E94" s="251">
        <v>0</v>
      </c>
      <c r="F94" s="251">
        <v>0</v>
      </c>
      <c r="G94" s="251">
        <v>0</v>
      </c>
      <c r="H94" s="265">
        <v>0</v>
      </c>
    </row>
    <row r="95" spans="1:8">
      <c r="A95" s="261" t="s">
        <v>101</v>
      </c>
      <c r="B95" s="246" t="s">
        <v>102</v>
      </c>
      <c r="C95" s="249">
        <v>-353757467</v>
      </c>
      <c r="D95" s="249">
        <v>353757467</v>
      </c>
      <c r="E95" s="249">
        <v>0</v>
      </c>
      <c r="F95" s="249">
        <v>0</v>
      </c>
      <c r="G95" s="249">
        <v>0</v>
      </c>
      <c r="H95" s="262">
        <v>0</v>
      </c>
    </row>
    <row r="96" spans="1:8">
      <c r="A96" s="233" t="s">
        <v>321</v>
      </c>
      <c r="B96" s="244" t="s">
        <v>256</v>
      </c>
      <c r="C96" s="250">
        <v>-353757467</v>
      </c>
      <c r="D96" s="250">
        <v>353757467</v>
      </c>
      <c r="E96" s="250">
        <v>0</v>
      </c>
      <c r="F96" s="250">
        <v>0</v>
      </c>
      <c r="G96" s="250">
        <v>0</v>
      </c>
      <c r="H96" s="263">
        <v>0</v>
      </c>
    </row>
    <row r="97" spans="1:10">
      <c r="A97" s="264" t="s">
        <v>322</v>
      </c>
      <c r="B97" s="245" t="s">
        <v>279</v>
      </c>
      <c r="C97" s="251">
        <v>-343725899</v>
      </c>
      <c r="D97" s="251">
        <v>343725899</v>
      </c>
      <c r="E97" s="251">
        <v>0</v>
      </c>
      <c r="F97" s="251">
        <v>0</v>
      </c>
      <c r="G97" s="251">
        <v>0</v>
      </c>
      <c r="H97" s="265">
        <v>0</v>
      </c>
    </row>
    <row r="98" spans="1:10">
      <c r="A98" s="264" t="s">
        <v>323</v>
      </c>
      <c r="B98" s="245" t="s">
        <v>282</v>
      </c>
      <c r="C98" s="251">
        <v>-5965329</v>
      </c>
      <c r="D98" s="251">
        <v>5965329</v>
      </c>
      <c r="E98" s="251">
        <v>0</v>
      </c>
      <c r="F98" s="251">
        <v>0</v>
      </c>
      <c r="G98" s="251">
        <v>0</v>
      </c>
      <c r="H98" s="265">
        <v>0</v>
      </c>
    </row>
    <row r="99" spans="1:10">
      <c r="A99" s="264" t="s">
        <v>324</v>
      </c>
      <c r="B99" s="245" t="s">
        <v>285</v>
      </c>
      <c r="C99" s="251">
        <v>-4066239</v>
      </c>
      <c r="D99" s="251">
        <v>4066239</v>
      </c>
      <c r="E99" s="251">
        <v>0</v>
      </c>
      <c r="F99" s="251">
        <v>0</v>
      </c>
      <c r="G99" s="251">
        <v>0</v>
      </c>
      <c r="H99" s="265">
        <v>0</v>
      </c>
    </row>
    <row r="100" spans="1:10">
      <c r="A100" s="127" t="s">
        <v>51</v>
      </c>
      <c r="B100" s="225" t="s">
        <v>52</v>
      </c>
      <c r="C100" s="248">
        <v>11043075351.18</v>
      </c>
      <c r="D100" s="248">
        <v>1722714326</v>
      </c>
      <c r="E100" s="248">
        <v>4252265402.0599999</v>
      </c>
      <c r="F100" s="248">
        <v>8513524275.1199999</v>
      </c>
      <c r="G100" s="248">
        <v>8513524275.1199999</v>
      </c>
      <c r="H100" s="260">
        <v>0</v>
      </c>
    </row>
    <row r="101" spans="1:10">
      <c r="A101" s="261" t="s">
        <v>55</v>
      </c>
      <c r="B101" s="246" t="s">
        <v>56</v>
      </c>
      <c r="C101" s="249">
        <v>157097589.03</v>
      </c>
      <c r="D101" s="249">
        <v>557519957</v>
      </c>
      <c r="E101" s="249">
        <v>193970920.21000001</v>
      </c>
      <c r="F101" s="249">
        <v>520646625.81999999</v>
      </c>
      <c r="G101" s="249">
        <v>520646625.81999999</v>
      </c>
      <c r="H101" s="262">
        <v>0</v>
      </c>
    </row>
    <row r="102" spans="1:10">
      <c r="A102" s="233" t="s">
        <v>325</v>
      </c>
      <c r="B102" s="244" t="s">
        <v>326</v>
      </c>
      <c r="C102" s="250">
        <v>150964299.72999999</v>
      </c>
      <c r="D102" s="250">
        <v>0</v>
      </c>
      <c r="E102" s="250">
        <v>14704314.91</v>
      </c>
      <c r="F102" s="250">
        <v>136259984.81999999</v>
      </c>
      <c r="G102" s="250">
        <v>136259984.81999999</v>
      </c>
      <c r="H102" s="263">
        <v>0</v>
      </c>
    </row>
    <row r="103" spans="1:10">
      <c r="A103" s="264" t="s">
        <v>327</v>
      </c>
      <c r="B103" s="245" t="s">
        <v>326</v>
      </c>
      <c r="C103" s="251">
        <v>150964299.72999999</v>
      </c>
      <c r="D103" s="251">
        <v>0</v>
      </c>
      <c r="E103" s="251">
        <v>14704314.91</v>
      </c>
      <c r="F103" s="251">
        <v>136259984.81999999</v>
      </c>
      <c r="G103" s="251">
        <v>136259984.81999999</v>
      </c>
      <c r="H103" s="265">
        <v>0</v>
      </c>
    </row>
    <row r="104" spans="1:10">
      <c r="A104" s="233" t="s">
        <v>328</v>
      </c>
      <c r="B104" s="244" t="s">
        <v>329</v>
      </c>
      <c r="C104" s="250">
        <v>0</v>
      </c>
      <c r="D104" s="250">
        <v>527519957</v>
      </c>
      <c r="E104" s="250">
        <v>173133316</v>
      </c>
      <c r="F104" s="250">
        <v>354386641</v>
      </c>
      <c r="G104" s="250">
        <v>354386641</v>
      </c>
      <c r="H104" s="263">
        <v>0</v>
      </c>
    </row>
    <row r="105" spans="1:10">
      <c r="A105" s="264" t="s">
        <v>330</v>
      </c>
      <c r="B105" s="245" t="s">
        <v>329</v>
      </c>
      <c r="C105" s="251">
        <v>0</v>
      </c>
      <c r="D105" s="251">
        <v>527519957</v>
      </c>
      <c r="E105" s="251">
        <v>173133316</v>
      </c>
      <c r="F105" s="251">
        <v>354386641</v>
      </c>
      <c r="G105" s="251">
        <v>354386641</v>
      </c>
      <c r="H105" s="265">
        <v>0</v>
      </c>
    </row>
    <row r="106" spans="1:10">
      <c r="A106" s="233" t="s">
        <v>331</v>
      </c>
      <c r="B106" s="244" t="s">
        <v>332</v>
      </c>
      <c r="C106" s="250">
        <v>6133289.2999999998</v>
      </c>
      <c r="D106" s="250">
        <v>30000000</v>
      </c>
      <c r="E106" s="250">
        <v>6133289.2999999998</v>
      </c>
      <c r="F106" s="250">
        <v>30000000</v>
      </c>
      <c r="G106" s="250">
        <v>30000000</v>
      </c>
      <c r="H106" s="263">
        <v>0</v>
      </c>
    </row>
    <row r="107" spans="1:10">
      <c r="A107" s="264" t="s">
        <v>333</v>
      </c>
      <c r="B107" s="245" t="s">
        <v>332</v>
      </c>
      <c r="C107" s="251">
        <v>6133289.2999999998</v>
      </c>
      <c r="D107" s="251">
        <v>30000000</v>
      </c>
      <c r="E107" s="251">
        <v>6133289.2999999998</v>
      </c>
      <c r="F107" s="251">
        <v>30000000</v>
      </c>
      <c r="G107" s="251">
        <v>30000000</v>
      </c>
      <c r="H107" s="265">
        <v>0</v>
      </c>
    </row>
    <row r="108" spans="1:10">
      <c r="A108" s="261" t="s">
        <v>57</v>
      </c>
      <c r="B108" s="246" t="s">
        <v>58</v>
      </c>
      <c r="C108" s="249">
        <v>4882141</v>
      </c>
      <c r="D108" s="249">
        <v>2132719</v>
      </c>
      <c r="E108" s="249">
        <v>7014860</v>
      </c>
      <c r="F108" s="249">
        <v>0</v>
      </c>
      <c r="G108" s="249">
        <v>0</v>
      </c>
      <c r="H108" s="262">
        <v>0</v>
      </c>
    </row>
    <row r="109" spans="1:10">
      <c r="A109" s="233" t="s">
        <v>334</v>
      </c>
      <c r="B109" s="244" t="s">
        <v>335</v>
      </c>
      <c r="C109" s="250">
        <v>4882141</v>
      </c>
      <c r="D109" s="250">
        <v>2132719</v>
      </c>
      <c r="E109" s="250">
        <v>7014860</v>
      </c>
      <c r="F109" s="250">
        <v>0</v>
      </c>
      <c r="G109" s="250">
        <v>0</v>
      </c>
      <c r="H109" s="263">
        <v>0</v>
      </c>
    </row>
    <row r="110" spans="1:10">
      <c r="A110" s="264" t="s">
        <v>336</v>
      </c>
      <c r="B110" s="245" t="s">
        <v>335</v>
      </c>
      <c r="C110" s="251">
        <v>4882141</v>
      </c>
      <c r="D110" s="251">
        <v>2132719</v>
      </c>
      <c r="E110" s="251">
        <v>7014860</v>
      </c>
      <c r="F110" s="251">
        <v>0</v>
      </c>
      <c r="G110" s="251">
        <v>0</v>
      </c>
      <c r="H110" s="265">
        <v>0</v>
      </c>
      <c r="I110" s="208"/>
      <c r="J110" s="208"/>
    </row>
    <row r="111" spans="1:10">
      <c r="A111" s="233" t="s">
        <v>337</v>
      </c>
      <c r="B111" s="244" t="s">
        <v>338</v>
      </c>
      <c r="C111" s="250">
        <v>0</v>
      </c>
      <c r="D111" s="250">
        <v>0</v>
      </c>
      <c r="E111" s="250">
        <v>0</v>
      </c>
      <c r="F111" s="250">
        <v>0</v>
      </c>
      <c r="G111" s="250">
        <v>0</v>
      </c>
      <c r="H111" s="263">
        <v>0</v>
      </c>
    </row>
    <row r="112" spans="1:10">
      <c r="A112" s="264" t="s">
        <v>339</v>
      </c>
      <c r="B112" s="245" t="s">
        <v>340</v>
      </c>
      <c r="C112" s="251">
        <v>0</v>
      </c>
      <c r="D112" s="251">
        <v>0</v>
      </c>
      <c r="E112" s="251">
        <v>0</v>
      </c>
      <c r="F112" s="251">
        <v>0</v>
      </c>
      <c r="G112" s="251">
        <v>0</v>
      </c>
      <c r="H112" s="265">
        <v>0</v>
      </c>
    </row>
    <row r="113" spans="1:8">
      <c r="A113" s="261" t="s">
        <v>59</v>
      </c>
      <c r="B113" s="246" t="s">
        <v>60</v>
      </c>
      <c r="C113" s="249">
        <v>10486927238.51</v>
      </c>
      <c r="D113" s="249">
        <v>635541675</v>
      </c>
      <c r="E113" s="249">
        <v>3523759664.8499999</v>
      </c>
      <c r="F113" s="249">
        <v>7598709248.6599998</v>
      </c>
      <c r="G113" s="249">
        <v>7598709248.6599998</v>
      </c>
      <c r="H113" s="262">
        <v>0</v>
      </c>
    </row>
    <row r="114" spans="1:8">
      <c r="A114" s="233" t="s">
        <v>341</v>
      </c>
      <c r="B114" s="244" t="s">
        <v>342</v>
      </c>
      <c r="C114" s="250">
        <v>10486927238.51</v>
      </c>
      <c r="D114" s="250">
        <v>635541675</v>
      </c>
      <c r="E114" s="250">
        <v>3523759664.8499999</v>
      </c>
      <c r="F114" s="250">
        <v>7598709248.6599998</v>
      </c>
      <c r="G114" s="250">
        <v>7598709248.6599998</v>
      </c>
      <c r="H114" s="263">
        <v>0</v>
      </c>
    </row>
    <row r="115" spans="1:8">
      <c r="A115" s="264" t="s">
        <v>343</v>
      </c>
      <c r="B115" s="245" t="s">
        <v>342</v>
      </c>
      <c r="C115" s="251">
        <v>70898528</v>
      </c>
      <c r="D115" s="251">
        <v>28095959</v>
      </c>
      <c r="E115" s="251">
        <v>98994487</v>
      </c>
      <c r="F115" s="251">
        <v>0</v>
      </c>
      <c r="G115" s="251">
        <v>0</v>
      </c>
      <c r="H115" s="265">
        <v>0</v>
      </c>
    </row>
    <row r="116" spans="1:8">
      <c r="A116" s="264" t="s">
        <v>344</v>
      </c>
      <c r="B116" s="245" t="s">
        <v>345</v>
      </c>
      <c r="C116" s="251">
        <v>10416028710.51</v>
      </c>
      <c r="D116" s="251">
        <v>607445716</v>
      </c>
      <c r="E116" s="251">
        <v>3424765177.8499999</v>
      </c>
      <c r="F116" s="251">
        <v>7598709248.6599998</v>
      </c>
      <c r="G116" s="251">
        <v>7598709248.6599998</v>
      </c>
      <c r="H116" s="265">
        <v>0</v>
      </c>
    </row>
    <row r="117" spans="1:8">
      <c r="A117" s="261" t="s">
        <v>346</v>
      </c>
      <c r="B117" s="246" t="s">
        <v>347</v>
      </c>
      <c r="C117" s="249">
        <v>0</v>
      </c>
      <c r="D117" s="249">
        <v>0</v>
      </c>
      <c r="E117" s="249">
        <v>0</v>
      </c>
      <c r="F117" s="249">
        <v>0</v>
      </c>
      <c r="G117" s="249">
        <v>0</v>
      </c>
      <c r="H117" s="262">
        <v>0</v>
      </c>
    </row>
    <row r="118" spans="1:8">
      <c r="A118" s="233" t="s">
        <v>348</v>
      </c>
      <c r="B118" s="244" t="s">
        <v>349</v>
      </c>
      <c r="C118" s="250">
        <v>0</v>
      </c>
      <c r="D118" s="250">
        <v>0</v>
      </c>
      <c r="E118" s="250">
        <v>0</v>
      </c>
      <c r="F118" s="250">
        <v>0</v>
      </c>
      <c r="G118" s="250">
        <v>0</v>
      </c>
      <c r="H118" s="263">
        <v>0</v>
      </c>
    </row>
    <row r="119" spans="1:8">
      <c r="A119" s="264" t="s">
        <v>350</v>
      </c>
      <c r="B119" s="245" t="s">
        <v>349</v>
      </c>
      <c r="C119" s="251">
        <v>0</v>
      </c>
      <c r="D119" s="251">
        <v>0</v>
      </c>
      <c r="E119" s="251">
        <v>0</v>
      </c>
      <c r="F119" s="251">
        <v>0</v>
      </c>
      <c r="G119" s="251">
        <v>0</v>
      </c>
      <c r="H119" s="265">
        <v>0</v>
      </c>
    </row>
    <row r="120" spans="1:8">
      <c r="A120" s="261" t="s">
        <v>61</v>
      </c>
      <c r="B120" s="246" t="s">
        <v>62</v>
      </c>
      <c r="C120" s="249">
        <v>394168382.63999999</v>
      </c>
      <c r="D120" s="249">
        <v>527519975</v>
      </c>
      <c r="E120" s="249">
        <v>527519957</v>
      </c>
      <c r="F120" s="249">
        <v>394168400.63999999</v>
      </c>
      <c r="G120" s="249">
        <v>394168400.63999999</v>
      </c>
      <c r="H120" s="262">
        <v>0</v>
      </c>
    </row>
    <row r="121" spans="1:8">
      <c r="A121" s="233" t="s">
        <v>351</v>
      </c>
      <c r="B121" s="244" t="s">
        <v>352</v>
      </c>
      <c r="C121" s="250">
        <v>394168382.63999999</v>
      </c>
      <c r="D121" s="250">
        <v>527519975</v>
      </c>
      <c r="E121" s="250">
        <v>527519957</v>
      </c>
      <c r="F121" s="250">
        <v>394168400.63999999</v>
      </c>
      <c r="G121" s="250">
        <v>394168400.63999999</v>
      </c>
      <c r="H121" s="263">
        <v>0</v>
      </c>
    </row>
    <row r="122" spans="1:8">
      <c r="A122" s="264" t="s">
        <v>353</v>
      </c>
      <c r="B122" s="245" t="s">
        <v>352</v>
      </c>
      <c r="C122" s="251">
        <v>394168382.63999999</v>
      </c>
      <c r="D122" s="251">
        <v>527519975</v>
      </c>
      <c r="E122" s="251">
        <v>527519957</v>
      </c>
      <c r="F122" s="251">
        <v>394168400.63999999</v>
      </c>
      <c r="G122" s="251">
        <v>394168400.63999999</v>
      </c>
      <c r="H122" s="265">
        <v>0</v>
      </c>
    </row>
    <row r="123" spans="1:8">
      <c r="A123" s="233" t="s">
        <v>354</v>
      </c>
      <c r="B123" s="244" t="s">
        <v>355</v>
      </c>
      <c r="C123" s="250">
        <v>0</v>
      </c>
      <c r="D123" s="250">
        <v>0</v>
      </c>
      <c r="E123" s="250">
        <v>0</v>
      </c>
      <c r="F123" s="250">
        <v>0</v>
      </c>
      <c r="G123" s="250">
        <v>0</v>
      </c>
      <c r="H123" s="263">
        <v>0</v>
      </c>
    </row>
    <row r="124" spans="1:8">
      <c r="A124" s="264" t="s">
        <v>356</v>
      </c>
      <c r="B124" s="245" t="s">
        <v>355</v>
      </c>
      <c r="C124" s="251">
        <v>0</v>
      </c>
      <c r="D124" s="251">
        <v>0</v>
      </c>
      <c r="E124" s="251">
        <v>0</v>
      </c>
      <c r="F124" s="251">
        <v>0</v>
      </c>
      <c r="G124" s="251">
        <v>0</v>
      </c>
      <c r="H124" s="265">
        <v>0</v>
      </c>
    </row>
    <row r="125" spans="1:8">
      <c r="A125" s="261" t="s">
        <v>65</v>
      </c>
      <c r="B125" s="246" t="s">
        <v>66</v>
      </c>
      <c r="C125" s="249">
        <v>0</v>
      </c>
      <c r="D125" s="249">
        <v>0</v>
      </c>
      <c r="E125" s="249">
        <v>0</v>
      </c>
      <c r="F125" s="249">
        <v>0</v>
      </c>
      <c r="G125" s="249">
        <v>0</v>
      </c>
      <c r="H125" s="262">
        <v>0</v>
      </c>
    </row>
    <row r="126" spans="1:8">
      <c r="A126" s="233" t="s">
        <v>357</v>
      </c>
      <c r="B126" s="244" t="s">
        <v>352</v>
      </c>
      <c r="C126" s="250">
        <v>0</v>
      </c>
      <c r="D126" s="250">
        <v>0</v>
      </c>
      <c r="E126" s="250">
        <v>0</v>
      </c>
      <c r="F126" s="250">
        <v>0</v>
      </c>
      <c r="G126" s="250">
        <v>0</v>
      </c>
      <c r="H126" s="263">
        <v>0</v>
      </c>
    </row>
    <row r="127" spans="1:8">
      <c r="A127" s="264" t="s">
        <v>358</v>
      </c>
      <c r="B127" s="245" t="s">
        <v>352</v>
      </c>
      <c r="C127" s="251">
        <v>0</v>
      </c>
      <c r="D127" s="251">
        <v>0</v>
      </c>
      <c r="E127" s="251">
        <v>0</v>
      </c>
      <c r="F127" s="251">
        <v>0</v>
      </c>
      <c r="G127" s="251">
        <v>0</v>
      </c>
      <c r="H127" s="265">
        <v>0</v>
      </c>
    </row>
    <row r="128" spans="1:8">
      <c r="A128" s="233" t="s">
        <v>359</v>
      </c>
      <c r="B128" s="244" t="s">
        <v>355</v>
      </c>
      <c r="C128" s="250">
        <v>0</v>
      </c>
      <c r="D128" s="250">
        <v>0</v>
      </c>
      <c r="E128" s="250">
        <v>0</v>
      </c>
      <c r="F128" s="250">
        <v>0</v>
      </c>
      <c r="G128" s="250">
        <v>0</v>
      </c>
      <c r="H128" s="263">
        <v>0</v>
      </c>
    </row>
    <row r="129" spans="1:8">
      <c r="A129" s="264" t="s">
        <v>360</v>
      </c>
      <c r="B129" s="245" t="s">
        <v>355</v>
      </c>
      <c r="C129" s="251">
        <v>0</v>
      </c>
      <c r="D129" s="251">
        <v>0</v>
      </c>
      <c r="E129" s="251">
        <v>0</v>
      </c>
      <c r="F129" s="251">
        <v>0</v>
      </c>
      <c r="G129" s="251">
        <v>0</v>
      </c>
      <c r="H129" s="265">
        <v>0</v>
      </c>
    </row>
    <row r="130" spans="1:8">
      <c r="A130" s="258" t="s">
        <v>361</v>
      </c>
      <c r="B130" s="223" t="s">
        <v>13</v>
      </c>
      <c r="C130" s="247">
        <v>15191965071.709999</v>
      </c>
      <c r="D130" s="247">
        <v>4090231914.5999999</v>
      </c>
      <c r="E130" s="247">
        <v>6143415362.46</v>
      </c>
      <c r="F130" s="247">
        <v>17245148519.57</v>
      </c>
      <c r="G130" s="247">
        <v>5443841309.5100002</v>
      </c>
      <c r="H130" s="259">
        <v>11801307210.059999</v>
      </c>
    </row>
    <row r="131" spans="1:8">
      <c r="A131" s="127" t="s">
        <v>18</v>
      </c>
      <c r="B131" s="225" t="s">
        <v>19</v>
      </c>
      <c r="C131" s="248">
        <v>360624993.25999999</v>
      </c>
      <c r="D131" s="248">
        <v>2623921567.27</v>
      </c>
      <c r="E131" s="248">
        <v>4955591914.2299995</v>
      </c>
      <c r="F131" s="248">
        <v>2692295340.2199998</v>
      </c>
      <c r="G131" s="248">
        <v>2482726806.1599998</v>
      </c>
      <c r="H131" s="260">
        <v>209568534.06</v>
      </c>
    </row>
    <row r="132" spans="1:8">
      <c r="A132" s="261" t="s">
        <v>22</v>
      </c>
      <c r="B132" s="246" t="s">
        <v>23</v>
      </c>
      <c r="C132" s="249">
        <v>58392361.200000003</v>
      </c>
      <c r="D132" s="249">
        <v>1722082582.1700001</v>
      </c>
      <c r="E132" s="249">
        <v>2337556850.3200002</v>
      </c>
      <c r="F132" s="249">
        <v>673866629.35000002</v>
      </c>
      <c r="G132" s="249">
        <v>673866629.35000002</v>
      </c>
      <c r="H132" s="262">
        <v>0</v>
      </c>
    </row>
    <row r="133" spans="1:8">
      <c r="A133" s="233" t="s">
        <v>362</v>
      </c>
      <c r="B133" s="244" t="s">
        <v>332</v>
      </c>
      <c r="C133" s="250">
        <v>0</v>
      </c>
      <c r="D133" s="250">
        <v>12353843.93</v>
      </c>
      <c r="E133" s="250">
        <v>13001239.52</v>
      </c>
      <c r="F133" s="250">
        <v>647395.59</v>
      </c>
      <c r="G133" s="250">
        <v>647395.59</v>
      </c>
      <c r="H133" s="263">
        <v>0</v>
      </c>
    </row>
    <row r="134" spans="1:8">
      <c r="A134" s="264" t="s">
        <v>363</v>
      </c>
      <c r="B134" s="245" t="s">
        <v>332</v>
      </c>
      <c r="C134" s="251">
        <v>0</v>
      </c>
      <c r="D134" s="251">
        <v>12353843.93</v>
      </c>
      <c r="E134" s="251">
        <v>13001239.52</v>
      </c>
      <c r="F134" s="251">
        <v>647395.59</v>
      </c>
      <c r="G134" s="251">
        <v>647395.59</v>
      </c>
      <c r="H134" s="265">
        <v>0</v>
      </c>
    </row>
    <row r="135" spans="1:8">
      <c r="A135" s="233" t="s">
        <v>364</v>
      </c>
      <c r="B135" s="244" t="s">
        <v>365</v>
      </c>
      <c r="C135" s="250">
        <v>58392361.200000003</v>
      </c>
      <c r="D135" s="250">
        <v>1709728738.24</v>
      </c>
      <c r="E135" s="250">
        <v>2324555610.8000002</v>
      </c>
      <c r="F135" s="250">
        <v>673219233.75999999</v>
      </c>
      <c r="G135" s="250">
        <v>673219233.75999999</v>
      </c>
      <c r="H135" s="263">
        <v>0</v>
      </c>
    </row>
    <row r="136" spans="1:8">
      <c r="A136" s="264" t="s">
        <v>366</v>
      </c>
      <c r="B136" s="245" t="s">
        <v>367</v>
      </c>
      <c r="C136" s="251">
        <v>58392361.200000003</v>
      </c>
      <c r="D136" s="251">
        <v>1709728738.24</v>
      </c>
      <c r="E136" s="251">
        <v>2324555610.8000002</v>
      </c>
      <c r="F136" s="251">
        <v>673219233.75999999</v>
      </c>
      <c r="G136" s="251">
        <v>673219233.75999999</v>
      </c>
      <c r="H136" s="265">
        <v>0</v>
      </c>
    </row>
    <row r="137" spans="1:8">
      <c r="A137" s="261" t="s">
        <v>26</v>
      </c>
      <c r="B137" s="246" t="s">
        <v>27</v>
      </c>
      <c r="C137" s="249">
        <v>13881843</v>
      </c>
      <c r="D137" s="249">
        <v>465425664.00999999</v>
      </c>
      <c r="E137" s="249">
        <v>454481756.00999999</v>
      </c>
      <c r="F137" s="249">
        <v>2937935</v>
      </c>
      <c r="G137" s="249">
        <v>99456</v>
      </c>
      <c r="H137" s="262">
        <v>2838479</v>
      </c>
    </row>
    <row r="138" spans="1:8">
      <c r="A138" s="233" t="s">
        <v>368</v>
      </c>
      <c r="B138" s="244" t="s">
        <v>369</v>
      </c>
      <c r="C138" s="250">
        <v>0</v>
      </c>
      <c r="D138" s="250">
        <v>0</v>
      </c>
      <c r="E138" s="250">
        <v>0</v>
      </c>
      <c r="F138" s="250">
        <v>0</v>
      </c>
      <c r="G138" s="250">
        <v>0</v>
      </c>
      <c r="H138" s="263">
        <v>0</v>
      </c>
    </row>
    <row r="139" spans="1:8">
      <c r="A139" s="264" t="s">
        <v>370</v>
      </c>
      <c r="B139" s="245" t="s">
        <v>371</v>
      </c>
      <c r="C139" s="251">
        <v>0</v>
      </c>
      <c r="D139" s="251">
        <v>0</v>
      </c>
      <c r="E139" s="251">
        <v>0</v>
      </c>
      <c r="F139" s="251">
        <v>0</v>
      </c>
      <c r="G139" s="251">
        <v>0</v>
      </c>
      <c r="H139" s="265">
        <v>0</v>
      </c>
    </row>
    <row r="140" spans="1:8">
      <c r="A140" s="233" t="s">
        <v>372</v>
      </c>
      <c r="B140" s="244" t="s">
        <v>373</v>
      </c>
      <c r="C140" s="250">
        <v>13782387</v>
      </c>
      <c r="D140" s="250">
        <v>465425664.00999999</v>
      </c>
      <c r="E140" s="250">
        <v>454481756.00999999</v>
      </c>
      <c r="F140" s="250">
        <v>2838479</v>
      </c>
      <c r="G140" s="250">
        <v>0</v>
      </c>
      <c r="H140" s="263">
        <v>2838479</v>
      </c>
    </row>
    <row r="141" spans="1:8">
      <c r="A141" s="264" t="s">
        <v>374</v>
      </c>
      <c r="B141" s="245" t="s">
        <v>373</v>
      </c>
      <c r="C141" s="251">
        <v>13782387</v>
      </c>
      <c r="D141" s="251">
        <v>465425664.00999999</v>
      </c>
      <c r="E141" s="251">
        <v>454481756.00999999</v>
      </c>
      <c r="F141" s="251">
        <v>2838479</v>
      </c>
      <c r="G141" s="251">
        <v>0</v>
      </c>
      <c r="H141" s="251">
        <v>2838479</v>
      </c>
    </row>
    <row r="142" spans="1:8">
      <c r="A142" s="233" t="s">
        <v>375</v>
      </c>
      <c r="B142" s="244" t="s">
        <v>376</v>
      </c>
      <c r="C142" s="250">
        <v>99456</v>
      </c>
      <c r="D142" s="250">
        <v>0</v>
      </c>
      <c r="E142" s="250">
        <v>0</v>
      </c>
      <c r="F142" s="250">
        <v>99456</v>
      </c>
      <c r="G142" s="250">
        <v>99456</v>
      </c>
      <c r="H142" s="263">
        <v>0</v>
      </c>
    </row>
    <row r="143" spans="1:8">
      <c r="A143" s="264" t="s">
        <v>377</v>
      </c>
      <c r="B143" s="245" t="s">
        <v>378</v>
      </c>
      <c r="C143" s="251">
        <v>99456</v>
      </c>
      <c r="D143" s="251">
        <v>0</v>
      </c>
      <c r="E143" s="251">
        <v>0</v>
      </c>
      <c r="F143" s="251">
        <v>99456</v>
      </c>
      <c r="G143" s="251">
        <v>99456</v>
      </c>
      <c r="H143" s="265">
        <v>0</v>
      </c>
    </row>
    <row r="144" spans="1:8">
      <c r="A144" s="233" t="s">
        <v>379</v>
      </c>
      <c r="B144" s="244" t="s">
        <v>380</v>
      </c>
      <c r="C144" s="250">
        <v>0</v>
      </c>
      <c r="D144" s="250">
        <v>0</v>
      </c>
      <c r="E144" s="250">
        <v>0</v>
      </c>
      <c r="F144" s="250">
        <v>0</v>
      </c>
      <c r="G144" s="250">
        <v>0</v>
      </c>
      <c r="H144" s="263">
        <v>0</v>
      </c>
    </row>
    <row r="145" spans="1:8">
      <c r="A145" s="264" t="s">
        <v>381</v>
      </c>
      <c r="B145" s="245" t="s">
        <v>380</v>
      </c>
      <c r="C145" s="251">
        <v>0</v>
      </c>
      <c r="D145" s="251">
        <v>0</v>
      </c>
      <c r="E145" s="251">
        <v>0</v>
      </c>
      <c r="F145" s="251">
        <v>0</v>
      </c>
      <c r="G145" s="251">
        <v>0</v>
      </c>
      <c r="H145" s="265">
        <v>0</v>
      </c>
    </row>
    <row r="146" spans="1:8">
      <c r="A146" s="261" t="s">
        <v>30</v>
      </c>
      <c r="B146" s="246" t="s">
        <v>31</v>
      </c>
      <c r="C146" s="249">
        <v>3465071</v>
      </c>
      <c r="D146" s="249">
        <v>163391408</v>
      </c>
      <c r="E146" s="249">
        <v>165299516</v>
      </c>
      <c r="F146" s="249">
        <v>5373179</v>
      </c>
      <c r="G146" s="249">
        <v>5373179</v>
      </c>
      <c r="H146" s="262">
        <v>0</v>
      </c>
    </row>
    <row r="147" spans="1:8">
      <c r="A147" s="233" t="s">
        <v>382</v>
      </c>
      <c r="B147" s="244" t="s">
        <v>383</v>
      </c>
      <c r="C147" s="250">
        <v>0</v>
      </c>
      <c r="D147" s="250">
        <v>31461400</v>
      </c>
      <c r="E147" s="250">
        <v>31461400</v>
      </c>
      <c r="F147" s="250">
        <v>0</v>
      </c>
      <c r="G147" s="250">
        <v>0</v>
      </c>
      <c r="H147" s="263">
        <v>0</v>
      </c>
    </row>
    <row r="148" spans="1:8">
      <c r="A148" s="264" t="s">
        <v>384</v>
      </c>
      <c r="B148" s="245" t="s">
        <v>383</v>
      </c>
      <c r="C148" s="251">
        <v>0</v>
      </c>
      <c r="D148" s="251">
        <v>31461400</v>
      </c>
      <c r="E148" s="251">
        <v>31461400</v>
      </c>
      <c r="F148" s="251">
        <v>0</v>
      </c>
      <c r="G148" s="251">
        <v>0</v>
      </c>
      <c r="H148" s="265">
        <v>0</v>
      </c>
    </row>
    <row r="149" spans="1:8">
      <c r="A149" s="233" t="s">
        <v>385</v>
      </c>
      <c r="B149" s="244" t="s">
        <v>386</v>
      </c>
      <c r="C149" s="250">
        <v>0</v>
      </c>
      <c r="D149" s="250">
        <v>21229300</v>
      </c>
      <c r="E149" s="250">
        <v>21229300</v>
      </c>
      <c r="F149" s="250">
        <v>0</v>
      </c>
      <c r="G149" s="250">
        <v>0</v>
      </c>
      <c r="H149" s="263">
        <v>0</v>
      </c>
    </row>
    <row r="150" spans="1:8">
      <c r="A150" s="264" t="s">
        <v>387</v>
      </c>
      <c r="B150" s="245" t="s">
        <v>386</v>
      </c>
      <c r="C150" s="251">
        <v>0</v>
      </c>
      <c r="D150" s="251">
        <v>21229300</v>
      </c>
      <c r="E150" s="251">
        <v>21229300</v>
      </c>
      <c r="F150" s="251">
        <v>0</v>
      </c>
      <c r="G150" s="251">
        <v>0</v>
      </c>
      <c r="H150" s="265">
        <v>0</v>
      </c>
    </row>
    <row r="151" spans="1:8">
      <c r="A151" s="233" t="s">
        <v>388</v>
      </c>
      <c r="B151" s="244" t="s">
        <v>389</v>
      </c>
      <c r="C151" s="250">
        <v>0</v>
      </c>
      <c r="D151" s="250">
        <v>6510558</v>
      </c>
      <c r="E151" s="250">
        <v>6510558</v>
      </c>
      <c r="F151" s="250">
        <v>0</v>
      </c>
      <c r="G151" s="250">
        <v>0</v>
      </c>
      <c r="H151" s="263">
        <v>0</v>
      </c>
    </row>
    <row r="152" spans="1:8">
      <c r="A152" s="264" t="s">
        <v>390</v>
      </c>
      <c r="B152" s="245" t="s">
        <v>389</v>
      </c>
      <c r="C152" s="251">
        <v>0</v>
      </c>
      <c r="D152" s="251">
        <v>6510558</v>
      </c>
      <c r="E152" s="251">
        <v>6510558</v>
      </c>
      <c r="F152" s="251">
        <v>0</v>
      </c>
      <c r="G152" s="251">
        <v>0</v>
      </c>
      <c r="H152" s="265">
        <v>0</v>
      </c>
    </row>
    <row r="153" spans="1:8">
      <c r="A153" s="233" t="s">
        <v>391</v>
      </c>
      <c r="B153" s="244" t="s">
        <v>392</v>
      </c>
      <c r="C153" s="250">
        <v>3465071</v>
      </c>
      <c r="D153" s="250">
        <v>57998830</v>
      </c>
      <c r="E153" s="250">
        <v>54706938</v>
      </c>
      <c r="F153" s="250">
        <v>173179</v>
      </c>
      <c r="G153" s="250">
        <v>173179</v>
      </c>
      <c r="H153" s="263">
        <v>0</v>
      </c>
    </row>
    <row r="154" spans="1:8">
      <c r="A154" s="264" t="s">
        <v>393</v>
      </c>
      <c r="B154" s="245" t="s">
        <v>392</v>
      </c>
      <c r="C154" s="251">
        <v>3465071</v>
      </c>
      <c r="D154" s="251">
        <v>57998830</v>
      </c>
      <c r="E154" s="251">
        <v>54706938</v>
      </c>
      <c r="F154" s="251">
        <v>173179</v>
      </c>
      <c r="G154" s="251">
        <v>173179</v>
      </c>
      <c r="H154" s="265">
        <v>0</v>
      </c>
    </row>
    <row r="155" spans="1:8">
      <c r="A155" s="233" t="s">
        <v>394</v>
      </c>
      <c r="B155" s="244" t="s">
        <v>395</v>
      </c>
      <c r="C155" s="250">
        <v>0</v>
      </c>
      <c r="D155" s="250">
        <v>191320</v>
      </c>
      <c r="E155" s="250">
        <v>191320</v>
      </c>
      <c r="F155" s="250">
        <v>0</v>
      </c>
      <c r="G155" s="250">
        <v>0</v>
      </c>
      <c r="H155" s="263">
        <v>0</v>
      </c>
    </row>
    <row r="156" spans="1:8">
      <c r="A156" s="264" t="s">
        <v>396</v>
      </c>
      <c r="B156" s="245" t="s">
        <v>395</v>
      </c>
      <c r="C156" s="251">
        <v>0</v>
      </c>
      <c r="D156" s="251">
        <v>191320</v>
      </c>
      <c r="E156" s="251">
        <v>191320</v>
      </c>
      <c r="F156" s="251">
        <v>0</v>
      </c>
      <c r="G156" s="251">
        <v>0</v>
      </c>
      <c r="H156" s="265">
        <v>0</v>
      </c>
    </row>
    <row r="157" spans="1:8">
      <c r="A157" s="233" t="s">
        <v>397</v>
      </c>
      <c r="B157" s="244" t="s">
        <v>398</v>
      </c>
      <c r="C157" s="250">
        <v>0</v>
      </c>
      <c r="D157" s="250">
        <v>0</v>
      </c>
      <c r="E157" s="250">
        <v>0</v>
      </c>
      <c r="F157" s="250">
        <v>0</v>
      </c>
      <c r="G157" s="250">
        <v>0</v>
      </c>
      <c r="H157" s="263">
        <v>0</v>
      </c>
    </row>
    <row r="158" spans="1:8">
      <c r="A158" s="264" t="s">
        <v>399</v>
      </c>
      <c r="B158" s="245" t="s">
        <v>398</v>
      </c>
      <c r="C158" s="251">
        <v>0</v>
      </c>
      <c r="D158" s="251">
        <v>0</v>
      </c>
      <c r="E158" s="251">
        <v>0</v>
      </c>
      <c r="F158" s="251">
        <v>0</v>
      </c>
      <c r="G158" s="251">
        <v>0</v>
      </c>
      <c r="H158" s="265">
        <v>0</v>
      </c>
    </row>
    <row r="159" spans="1:8">
      <c r="A159" s="233" t="s">
        <v>400</v>
      </c>
      <c r="B159" s="244" t="s">
        <v>401</v>
      </c>
      <c r="C159" s="250">
        <v>0</v>
      </c>
      <c r="D159" s="250">
        <v>46000000</v>
      </c>
      <c r="E159" s="250">
        <v>51200000</v>
      </c>
      <c r="F159" s="250">
        <v>5200000</v>
      </c>
      <c r="G159" s="250">
        <v>5200000</v>
      </c>
      <c r="H159" s="263">
        <v>0</v>
      </c>
    </row>
    <row r="160" spans="1:8">
      <c r="A160" s="264" t="s">
        <v>402</v>
      </c>
      <c r="B160" s="245" t="s">
        <v>401</v>
      </c>
      <c r="C160" s="251">
        <v>0</v>
      </c>
      <c r="D160" s="251">
        <v>46000000</v>
      </c>
      <c r="E160" s="251">
        <v>51200000</v>
      </c>
      <c r="F160" s="251">
        <v>5200000</v>
      </c>
      <c r="G160" s="251">
        <v>5200000</v>
      </c>
      <c r="H160" s="265">
        <v>0</v>
      </c>
    </row>
    <row r="161" spans="1:8">
      <c r="A161" s="233" t="s">
        <v>403</v>
      </c>
      <c r="B161" s="244" t="s">
        <v>404</v>
      </c>
      <c r="C161" s="250">
        <v>0</v>
      </c>
      <c r="D161" s="250">
        <v>0</v>
      </c>
      <c r="E161" s="250">
        <v>0</v>
      </c>
      <c r="F161" s="250">
        <v>0</v>
      </c>
      <c r="G161" s="250">
        <v>0</v>
      </c>
      <c r="H161" s="263">
        <v>0</v>
      </c>
    </row>
    <row r="162" spans="1:8">
      <c r="A162" s="264" t="s">
        <v>405</v>
      </c>
      <c r="B162" s="245" t="s">
        <v>404</v>
      </c>
      <c r="C162" s="251">
        <v>0</v>
      </c>
      <c r="D162" s="251">
        <v>0</v>
      </c>
      <c r="E162" s="251">
        <v>0</v>
      </c>
      <c r="F162" s="251">
        <v>0</v>
      </c>
      <c r="G162" s="251">
        <v>0</v>
      </c>
      <c r="H162" s="265">
        <v>0</v>
      </c>
    </row>
    <row r="163" spans="1:8">
      <c r="A163" s="261" t="s">
        <v>34</v>
      </c>
      <c r="B163" s="246" t="s">
        <v>35</v>
      </c>
      <c r="C163" s="249">
        <v>77952956</v>
      </c>
      <c r="D163" s="249">
        <v>93551392</v>
      </c>
      <c r="E163" s="249">
        <v>217232292</v>
      </c>
      <c r="F163" s="249">
        <v>201633856</v>
      </c>
      <c r="G163" s="249">
        <v>201633856</v>
      </c>
      <c r="H163" s="262">
        <v>0</v>
      </c>
    </row>
    <row r="164" spans="1:8">
      <c r="A164" s="233" t="s">
        <v>406</v>
      </c>
      <c r="B164" s="244" t="s">
        <v>407</v>
      </c>
      <c r="C164" s="250">
        <v>2835894</v>
      </c>
      <c r="D164" s="250">
        <v>2835000</v>
      </c>
      <c r="E164" s="250">
        <v>6508240</v>
      </c>
      <c r="F164" s="250">
        <v>6509134</v>
      </c>
      <c r="G164" s="250">
        <v>6509134</v>
      </c>
      <c r="H164" s="263">
        <v>0</v>
      </c>
    </row>
    <row r="165" spans="1:8">
      <c r="A165" s="264" t="s">
        <v>408</v>
      </c>
      <c r="B165" s="245" t="s">
        <v>409</v>
      </c>
      <c r="C165" s="251">
        <v>228305894</v>
      </c>
      <c r="D165" s="251">
        <v>0</v>
      </c>
      <c r="E165" s="251">
        <v>6508240</v>
      </c>
      <c r="F165" s="251">
        <v>234814134</v>
      </c>
      <c r="G165" s="251">
        <v>234814134</v>
      </c>
      <c r="H165" s="265">
        <v>0</v>
      </c>
    </row>
    <row r="166" spans="1:8">
      <c r="A166" s="264" t="s">
        <v>410</v>
      </c>
      <c r="B166" s="245" t="s">
        <v>411</v>
      </c>
      <c r="C166" s="251">
        <v>-225470000</v>
      </c>
      <c r="D166" s="251">
        <v>2835000</v>
      </c>
      <c r="E166" s="251">
        <v>0</v>
      </c>
      <c r="F166" s="251">
        <v>-228305000</v>
      </c>
      <c r="G166" s="251">
        <v>-228305000</v>
      </c>
      <c r="H166" s="265">
        <v>0</v>
      </c>
    </row>
    <row r="167" spans="1:8">
      <c r="A167" s="233" t="s">
        <v>412</v>
      </c>
      <c r="B167" s="244" t="s">
        <v>413</v>
      </c>
      <c r="C167" s="250">
        <v>2322280</v>
      </c>
      <c r="D167" s="250">
        <v>1374595</v>
      </c>
      <c r="E167" s="250">
        <v>20390430</v>
      </c>
      <c r="F167" s="250">
        <v>21338115</v>
      </c>
      <c r="G167" s="250">
        <v>21338115</v>
      </c>
      <c r="H167" s="263">
        <v>0</v>
      </c>
    </row>
    <row r="168" spans="1:8">
      <c r="A168" s="264" t="s">
        <v>414</v>
      </c>
      <c r="B168" s="245" t="s">
        <v>409</v>
      </c>
      <c r="C168" s="251">
        <v>59085280</v>
      </c>
      <c r="D168" s="251">
        <v>269595</v>
      </c>
      <c r="E168" s="251">
        <v>20390430</v>
      </c>
      <c r="F168" s="251">
        <v>79206115</v>
      </c>
      <c r="G168" s="251">
        <v>79206115</v>
      </c>
      <c r="H168" s="265">
        <v>0</v>
      </c>
    </row>
    <row r="169" spans="1:8">
      <c r="A169" s="264" t="s">
        <v>415</v>
      </c>
      <c r="B169" s="245" t="s">
        <v>411</v>
      </c>
      <c r="C169" s="251">
        <v>-56763000</v>
      </c>
      <c r="D169" s="251">
        <v>1105000</v>
      </c>
      <c r="E169" s="251">
        <v>0</v>
      </c>
      <c r="F169" s="251">
        <v>-57868000</v>
      </c>
      <c r="G169" s="251">
        <v>-57868000</v>
      </c>
      <c r="H169" s="265">
        <v>0</v>
      </c>
    </row>
    <row r="170" spans="1:8">
      <c r="A170" s="233" t="s">
        <v>416</v>
      </c>
      <c r="B170" s="244" t="s">
        <v>417</v>
      </c>
      <c r="C170" s="250">
        <v>349</v>
      </c>
      <c r="D170" s="250">
        <v>0</v>
      </c>
      <c r="E170" s="250">
        <v>771897</v>
      </c>
      <c r="F170" s="250">
        <v>772246</v>
      </c>
      <c r="G170" s="250">
        <v>772246</v>
      </c>
      <c r="H170" s="263">
        <v>0</v>
      </c>
    </row>
    <row r="171" spans="1:8">
      <c r="A171" s="264" t="s">
        <v>418</v>
      </c>
      <c r="B171" s="245" t="s">
        <v>409</v>
      </c>
      <c r="C171" s="251">
        <v>6399896</v>
      </c>
      <c r="D171" s="251">
        <v>0</v>
      </c>
      <c r="E171" s="251">
        <v>771897</v>
      </c>
      <c r="F171" s="251">
        <v>7171793</v>
      </c>
      <c r="G171" s="251">
        <v>7171793</v>
      </c>
      <c r="H171" s="265">
        <v>0</v>
      </c>
    </row>
    <row r="172" spans="1:8">
      <c r="A172" s="264" t="s">
        <v>419</v>
      </c>
      <c r="B172" s="245" t="s">
        <v>411</v>
      </c>
      <c r="C172" s="251">
        <v>-6399547</v>
      </c>
      <c r="D172" s="251">
        <v>0</v>
      </c>
      <c r="E172" s="251">
        <v>0</v>
      </c>
      <c r="F172" s="251">
        <v>-6399547</v>
      </c>
      <c r="G172" s="251">
        <v>-6399547</v>
      </c>
      <c r="H172" s="265">
        <v>0</v>
      </c>
    </row>
    <row r="173" spans="1:8">
      <c r="A173" s="233" t="s">
        <v>420</v>
      </c>
      <c r="B173" s="244" t="s">
        <v>421</v>
      </c>
      <c r="C173" s="250">
        <v>61662672</v>
      </c>
      <c r="D173" s="250">
        <v>60131000</v>
      </c>
      <c r="E173" s="250">
        <v>133060937</v>
      </c>
      <c r="F173" s="250">
        <v>134592609</v>
      </c>
      <c r="G173" s="250">
        <v>134592609</v>
      </c>
      <c r="H173" s="263">
        <v>0</v>
      </c>
    </row>
    <row r="174" spans="1:8">
      <c r="A174" s="264" t="s">
        <v>422</v>
      </c>
      <c r="B174" s="245" t="s">
        <v>409</v>
      </c>
      <c r="C174" s="251">
        <v>1532504672</v>
      </c>
      <c r="D174" s="251">
        <v>0</v>
      </c>
      <c r="E174" s="251">
        <v>133060937</v>
      </c>
      <c r="F174" s="251">
        <v>1665565609</v>
      </c>
      <c r="G174" s="251">
        <v>1665565609</v>
      </c>
      <c r="H174" s="265">
        <v>0</v>
      </c>
    </row>
    <row r="175" spans="1:8">
      <c r="A175" s="264" t="s">
        <v>423</v>
      </c>
      <c r="B175" s="245" t="s">
        <v>411</v>
      </c>
      <c r="C175" s="251">
        <v>-1470842000</v>
      </c>
      <c r="D175" s="251">
        <v>60131000</v>
      </c>
      <c r="E175" s="251">
        <v>0</v>
      </c>
      <c r="F175" s="251">
        <v>-1530973000</v>
      </c>
      <c r="G175" s="251">
        <v>-1530973000</v>
      </c>
      <c r="H175" s="265">
        <v>0</v>
      </c>
    </row>
    <row r="176" spans="1:8">
      <c r="A176" s="233" t="s">
        <v>424</v>
      </c>
      <c r="B176" s="244" t="s">
        <v>425</v>
      </c>
      <c r="C176" s="250">
        <v>5611162</v>
      </c>
      <c r="D176" s="250">
        <v>5063909</v>
      </c>
      <c r="E176" s="250">
        <v>16807712</v>
      </c>
      <c r="F176" s="250">
        <v>17354965</v>
      </c>
      <c r="G176" s="250">
        <v>17354965</v>
      </c>
      <c r="H176" s="263">
        <v>0</v>
      </c>
    </row>
    <row r="177" spans="1:8">
      <c r="A177" s="264" t="s">
        <v>426</v>
      </c>
      <c r="B177" s="245" t="s">
        <v>427</v>
      </c>
      <c r="C177" s="251">
        <v>161917475</v>
      </c>
      <c r="D177" s="251">
        <v>808222</v>
      </c>
      <c r="E177" s="251">
        <v>16653025</v>
      </c>
      <c r="F177" s="251">
        <v>177762278</v>
      </c>
      <c r="G177" s="251">
        <v>177762278</v>
      </c>
      <c r="H177" s="265">
        <v>0</v>
      </c>
    </row>
    <row r="178" spans="1:8">
      <c r="A178" s="264" t="s">
        <v>428</v>
      </c>
      <c r="B178" s="245" t="s">
        <v>429</v>
      </c>
      <c r="C178" s="251">
        <v>-156306313</v>
      </c>
      <c r="D178" s="251">
        <v>4101000</v>
      </c>
      <c r="E178" s="251">
        <v>0</v>
      </c>
      <c r="F178" s="251">
        <v>-160407313</v>
      </c>
      <c r="G178" s="251">
        <v>-160407313</v>
      </c>
      <c r="H178" s="265">
        <v>0</v>
      </c>
    </row>
    <row r="179" spans="1:8">
      <c r="A179" s="264" t="s">
        <v>430</v>
      </c>
      <c r="B179" s="245" t="s">
        <v>431</v>
      </c>
      <c r="C179" s="251">
        <v>154687</v>
      </c>
      <c r="D179" s="251">
        <v>154687</v>
      </c>
      <c r="E179" s="251">
        <v>0</v>
      </c>
      <c r="F179" s="251">
        <v>0</v>
      </c>
      <c r="G179" s="251">
        <v>0</v>
      </c>
      <c r="H179" s="265">
        <v>0</v>
      </c>
    </row>
    <row r="180" spans="1:8">
      <c r="A180" s="264" t="s">
        <v>432</v>
      </c>
      <c r="B180" s="245" t="s">
        <v>433</v>
      </c>
      <c r="C180" s="251">
        <v>-154687</v>
      </c>
      <c r="D180" s="251">
        <v>0</v>
      </c>
      <c r="E180" s="251">
        <v>154687</v>
      </c>
      <c r="F180" s="251">
        <v>0</v>
      </c>
      <c r="G180" s="251">
        <v>0</v>
      </c>
      <c r="H180" s="265">
        <v>0</v>
      </c>
    </row>
    <row r="181" spans="1:8">
      <c r="A181" s="233" t="s">
        <v>434</v>
      </c>
      <c r="B181" s="244" t="s">
        <v>435</v>
      </c>
      <c r="C181" s="250">
        <v>0</v>
      </c>
      <c r="D181" s="250">
        <v>24096453</v>
      </c>
      <c r="E181" s="250">
        <v>24096453</v>
      </c>
      <c r="F181" s="250">
        <v>0</v>
      </c>
      <c r="G181" s="250">
        <v>0</v>
      </c>
      <c r="H181" s="263">
        <v>0</v>
      </c>
    </row>
    <row r="182" spans="1:8">
      <c r="A182" s="264" t="s">
        <v>436</v>
      </c>
      <c r="B182" s="245" t="s">
        <v>409</v>
      </c>
      <c r="C182" s="251">
        <v>24096453</v>
      </c>
      <c r="D182" s="251">
        <v>24096453</v>
      </c>
      <c r="E182" s="251">
        <v>0</v>
      </c>
      <c r="F182" s="251">
        <v>0</v>
      </c>
      <c r="G182" s="251">
        <v>0</v>
      </c>
      <c r="H182" s="265">
        <v>0</v>
      </c>
    </row>
    <row r="183" spans="1:8">
      <c r="A183" s="264" t="s">
        <v>437</v>
      </c>
      <c r="B183" s="245" t="s">
        <v>411</v>
      </c>
      <c r="C183" s="251">
        <v>-24096453</v>
      </c>
      <c r="D183" s="251">
        <v>0</v>
      </c>
      <c r="E183" s="251">
        <v>24096453</v>
      </c>
      <c r="F183" s="251">
        <v>0</v>
      </c>
      <c r="G183" s="251">
        <v>0</v>
      </c>
      <c r="H183" s="265">
        <v>0</v>
      </c>
    </row>
    <row r="184" spans="1:8">
      <c r="A184" s="233" t="s">
        <v>438</v>
      </c>
      <c r="B184" s="244" t="s">
        <v>439</v>
      </c>
      <c r="C184" s="250">
        <v>5520599</v>
      </c>
      <c r="D184" s="250">
        <v>50435</v>
      </c>
      <c r="E184" s="250">
        <v>15596623</v>
      </c>
      <c r="F184" s="250">
        <v>21066787</v>
      </c>
      <c r="G184" s="250">
        <v>21066787</v>
      </c>
      <c r="H184" s="263">
        <v>0</v>
      </c>
    </row>
    <row r="185" spans="1:8">
      <c r="A185" s="264" t="s">
        <v>440</v>
      </c>
      <c r="B185" s="245" t="s">
        <v>409</v>
      </c>
      <c r="C185" s="251">
        <v>177099906</v>
      </c>
      <c r="D185" s="251">
        <v>50435</v>
      </c>
      <c r="E185" s="251">
        <v>15596623</v>
      </c>
      <c r="F185" s="251">
        <v>192646094</v>
      </c>
      <c r="G185" s="251">
        <v>192646094</v>
      </c>
      <c r="H185" s="265">
        <v>0</v>
      </c>
    </row>
    <row r="186" spans="1:8">
      <c r="A186" s="264" t="s">
        <v>441</v>
      </c>
      <c r="B186" s="245" t="s">
        <v>411</v>
      </c>
      <c r="C186" s="251">
        <v>-171579307</v>
      </c>
      <c r="D186" s="251">
        <v>0</v>
      </c>
      <c r="E186" s="251">
        <v>0</v>
      </c>
      <c r="F186" s="251">
        <v>-171579307</v>
      </c>
      <c r="G186" s="251">
        <v>-171579307</v>
      </c>
      <c r="H186" s="265">
        <v>0</v>
      </c>
    </row>
    <row r="187" spans="1:8">
      <c r="A187" s="233" t="s">
        <v>442</v>
      </c>
      <c r="B187" s="244" t="s">
        <v>443</v>
      </c>
      <c r="C187" s="250">
        <v>0</v>
      </c>
      <c r="D187" s="250">
        <v>0</v>
      </c>
      <c r="E187" s="250">
        <v>0</v>
      </c>
      <c r="F187" s="250">
        <v>0</v>
      </c>
      <c r="G187" s="250">
        <v>0</v>
      </c>
      <c r="H187" s="263">
        <v>0</v>
      </c>
    </row>
    <row r="188" spans="1:8">
      <c r="A188" s="264" t="s">
        <v>444</v>
      </c>
      <c r="B188" s="245" t="s">
        <v>409</v>
      </c>
      <c r="C188" s="251">
        <v>0</v>
      </c>
      <c r="D188" s="251">
        <v>0</v>
      </c>
      <c r="E188" s="251">
        <v>0</v>
      </c>
      <c r="F188" s="251">
        <v>0</v>
      </c>
      <c r="G188" s="251">
        <v>0</v>
      </c>
      <c r="H188" s="265">
        <v>0</v>
      </c>
    </row>
    <row r="189" spans="1:8">
      <c r="A189" s="264" t="s">
        <v>445</v>
      </c>
      <c r="B189" s="245" t="s">
        <v>411</v>
      </c>
      <c r="C189" s="251">
        <v>0</v>
      </c>
      <c r="D189" s="251">
        <v>0</v>
      </c>
      <c r="E189" s="251">
        <v>0</v>
      </c>
      <c r="F189" s="251">
        <v>0</v>
      </c>
      <c r="G189" s="251">
        <v>0</v>
      </c>
      <c r="H189" s="265">
        <v>0</v>
      </c>
    </row>
    <row r="190" spans="1:8">
      <c r="A190" s="233" t="s">
        <v>446</v>
      </c>
      <c r="B190" s="244" t="s">
        <v>447</v>
      </c>
      <c r="C190" s="250">
        <v>0</v>
      </c>
      <c r="D190" s="250">
        <v>0</v>
      </c>
      <c r="E190" s="250">
        <v>0</v>
      </c>
      <c r="F190" s="250">
        <v>0</v>
      </c>
      <c r="G190" s="250">
        <v>0</v>
      </c>
      <c r="H190" s="263">
        <v>0</v>
      </c>
    </row>
    <row r="191" spans="1:8">
      <c r="A191" s="264" t="s">
        <v>448</v>
      </c>
      <c r="B191" s="245" t="s">
        <v>409</v>
      </c>
      <c r="C191" s="251">
        <v>0</v>
      </c>
      <c r="D191" s="251">
        <v>0</v>
      </c>
      <c r="E191" s="251">
        <v>0</v>
      </c>
      <c r="F191" s="251">
        <v>0</v>
      </c>
      <c r="G191" s="251">
        <v>0</v>
      </c>
      <c r="H191" s="265">
        <v>0</v>
      </c>
    </row>
    <row r="192" spans="1:8">
      <c r="A192" s="264" t="s">
        <v>449</v>
      </c>
      <c r="B192" s="245" t="s">
        <v>411</v>
      </c>
      <c r="C192" s="251">
        <v>0</v>
      </c>
      <c r="D192" s="251">
        <v>0</v>
      </c>
      <c r="E192" s="251">
        <v>0</v>
      </c>
      <c r="F192" s="251">
        <v>0</v>
      </c>
      <c r="G192" s="251">
        <v>0</v>
      </c>
      <c r="H192" s="265">
        <v>0</v>
      </c>
    </row>
    <row r="193" spans="1:8">
      <c r="A193" s="233" t="s">
        <v>450</v>
      </c>
      <c r="B193" s="244" t="s">
        <v>451</v>
      </c>
      <c r="C193" s="250">
        <v>0</v>
      </c>
      <c r="D193" s="250">
        <v>0</v>
      </c>
      <c r="E193" s="250">
        <v>0</v>
      </c>
      <c r="F193" s="250">
        <v>0</v>
      </c>
      <c r="G193" s="250">
        <v>0</v>
      </c>
      <c r="H193" s="263">
        <v>0</v>
      </c>
    </row>
    <row r="194" spans="1:8">
      <c r="A194" s="264" t="s">
        <v>452</v>
      </c>
      <c r="B194" s="245" t="s">
        <v>409</v>
      </c>
      <c r="C194" s="251">
        <v>0</v>
      </c>
      <c r="D194" s="251">
        <v>0</v>
      </c>
      <c r="E194" s="251">
        <v>0</v>
      </c>
      <c r="F194" s="251">
        <v>0</v>
      </c>
      <c r="G194" s="251">
        <v>0</v>
      </c>
      <c r="H194" s="265">
        <v>0</v>
      </c>
    </row>
    <row r="195" spans="1:8">
      <c r="A195" s="264" t="s">
        <v>453</v>
      </c>
      <c r="B195" s="245" t="s">
        <v>411</v>
      </c>
      <c r="C195" s="251">
        <v>0</v>
      </c>
      <c r="D195" s="251">
        <v>0</v>
      </c>
      <c r="E195" s="251">
        <v>0</v>
      </c>
      <c r="F195" s="251">
        <v>0</v>
      </c>
      <c r="G195" s="251">
        <v>0</v>
      </c>
      <c r="H195" s="265">
        <v>0</v>
      </c>
    </row>
    <row r="196" spans="1:8">
      <c r="A196" s="261" t="s">
        <v>454</v>
      </c>
      <c r="B196" s="246" t="s">
        <v>189</v>
      </c>
      <c r="C196" s="249">
        <v>0</v>
      </c>
      <c r="D196" s="249">
        <v>0</v>
      </c>
      <c r="E196" s="249">
        <v>0</v>
      </c>
      <c r="F196" s="249">
        <v>0</v>
      </c>
      <c r="G196" s="249">
        <v>0</v>
      </c>
      <c r="H196" s="262">
        <v>0</v>
      </c>
    </row>
    <row r="197" spans="1:8">
      <c r="A197" s="233" t="s">
        <v>455</v>
      </c>
      <c r="B197" s="244" t="s">
        <v>456</v>
      </c>
      <c r="C197" s="250">
        <v>0</v>
      </c>
      <c r="D197" s="250">
        <v>0</v>
      </c>
      <c r="E197" s="250">
        <v>0</v>
      </c>
      <c r="F197" s="250">
        <v>0</v>
      </c>
      <c r="G197" s="250">
        <v>0</v>
      </c>
      <c r="H197" s="263">
        <v>0</v>
      </c>
    </row>
    <row r="198" spans="1:8">
      <c r="A198" s="264" t="s">
        <v>457</v>
      </c>
      <c r="B198" s="245" t="s">
        <v>456</v>
      </c>
      <c r="C198" s="251">
        <v>0</v>
      </c>
      <c r="D198" s="251">
        <v>0</v>
      </c>
      <c r="E198" s="251">
        <v>0</v>
      </c>
      <c r="F198" s="251">
        <v>0</v>
      </c>
      <c r="G198" s="251">
        <v>0</v>
      </c>
      <c r="H198" s="265">
        <v>0</v>
      </c>
    </row>
    <row r="199" spans="1:8">
      <c r="A199" s="233" t="s">
        <v>458</v>
      </c>
      <c r="B199" s="244" t="s">
        <v>459</v>
      </c>
      <c r="C199" s="250">
        <v>0</v>
      </c>
      <c r="D199" s="250">
        <v>0</v>
      </c>
      <c r="E199" s="250">
        <v>0</v>
      </c>
      <c r="F199" s="250">
        <v>0</v>
      </c>
      <c r="G199" s="250">
        <v>0</v>
      </c>
      <c r="H199" s="263">
        <v>0</v>
      </c>
    </row>
    <row r="200" spans="1:8">
      <c r="A200" s="264" t="s">
        <v>460</v>
      </c>
      <c r="B200" s="245" t="s">
        <v>459</v>
      </c>
      <c r="C200" s="251">
        <v>0</v>
      </c>
      <c r="D200" s="251">
        <v>0</v>
      </c>
      <c r="E200" s="251">
        <v>0</v>
      </c>
      <c r="F200" s="251">
        <v>0</v>
      </c>
      <c r="G200" s="251">
        <v>0</v>
      </c>
      <c r="H200" s="265">
        <v>0</v>
      </c>
    </row>
    <row r="201" spans="1:8">
      <c r="A201" s="233" t="s">
        <v>461</v>
      </c>
      <c r="B201" s="244" t="s">
        <v>462</v>
      </c>
      <c r="C201" s="250">
        <v>0</v>
      </c>
      <c r="D201" s="250">
        <v>0</v>
      </c>
      <c r="E201" s="250">
        <v>0</v>
      </c>
      <c r="F201" s="250">
        <v>0</v>
      </c>
      <c r="G201" s="250">
        <v>0</v>
      </c>
      <c r="H201" s="263">
        <v>0</v>
      </c>
    </row>
    <row r="202" spans="1:8">
      <c r="A202" s="264" t="s">
        <v>463</v>
      </c>
      <c r="B202" s="245" t="s">
        <v>462</v>
      </c>
      <c r="C202" s="251">
        <v>0</v>
      </c>
      <c r="D202" s="251">
        <v>0</v>
      </c>
      <c r="E202" s="251">
        <v>0</v>
      </c>
      <c r="F202" s="251">
        <v>0</v>
      </c>
      <c r="G202" s="251">
        <v>0</v>
      </c>
      <c r="H202" s="265">
        <v>0</v>
      </c>
    </row>
    <row r="203" spans="1:8">
      <c r="A203" s="233" t="s">
        <v>464</v>
      </c>
      <c r="B203" s="244" t="s">
        <v>231</v>
      </c>
      <c r="C203" s="250">
        <v>0</v>
      </c>
      <c r="D203" s="250">
        <v>0</v>
      </c>
      <c r="E203" s="250">
        <v>0</v>
      </c>
      <c r="F203" s="250">
        <v>0</v>
      </c>
      <c r="G203" s="250">
        <v>0</v>
      </c>
      <c r="H203" s="263">
        <v>0</v>
      </c>
    </row>
    <row r="204" spans="1:8">
      <c r="A204" s="264" t="s">
        <v>465</v>
      </c>
      <c r="B204" s="245" t="s">
        <v>231</v>
      </c>
      <c r="C204" s="251">
        <v>0</v>
      </c>
      <c r="D204" s="251">
        <v>0</v>
      </c>
      <c r="E204" s="251">
        <v>0</v>
      </c>
      <c r="F204" s="251">
        <v>0</v>
      </c>
      <c r="G204" s="251">
        <v>0</v>
      </c>
      <c r="H204" s="265">
        <v>0</v>
      </c>
    </row>
    <row r="205" spans="1:8">
      <c r="A205" s="233" t="s">
        <v>466</v>
      </c>
      <c r="B205" s="244" t="s">
        <v>467</v>
      </c>
      <c r="C205" s="250">
        <v>0</v>
      </c>
      <c r="D205" s="250">
        <v>0</v>
      </c>
      <c r="E205" s="250">
        <v>0</v>
      </c>
      <c r="F205" s="250">
        <v>0</v>
      </c>
      <c r="G205" s="250">
        <v>0</v>
      </c>
      <c r="H205" s="263">
        <v>0</v>
      </c>
    </row>
    <row r="206" spans="1:8">
      <c r="A206" s="264" t="s">
        <v>468</v>
      </c>
      <c r="B206" s="245" t="s">
        <v>467</v>
      </c>
      <c r="C206" s="251">
        <v>0</v>
      </c>
      <c r="D206" s="251">
        <v>0</v>
      </c>
      <c r="E206" s="251">
        <v>0</v>
      </c>
      <c r="F206" s="251">
        <v>0</v>
      </c>
      <c r="G206" s="251">
        <v>0</v>
      </c>
      <c r="H206" s="265">
        <v>0</v>
      </c>
    </row>
    <row r="207" spans="1:8">
      <c r="A207" s="261" t="s">
        <v>840</v>
      </c>
      <c r="B207" s="246" t="s">
        <v>844</v>
      </c>
      <c r="C207" s="249">
        <v>0</v>
      </c>
      <c r="D207" s="249">
        <v>0</v>
      </c>
      <c r="E207" s="249">
        <v>0</v>
      </c>
      <c r="F207" s="249">
        <v>0</v>
      </c>
      <c r="G207" s="249">
        <v>0</v>
      </c>
      <c r="H207" s="262">
        <v>0</v>
      </c>
    </row>
    <row r="208" spans="1:8">
      <c r="A208" s="233" t="s">
        <v>841</v>
      </c>
      <c r="B208" s="244" t="s">
        <v>845</v>
      </c>
      <c r="C208" s="250">
        <v>0</v>
      </c>
      <c r="D208" s="250">
        <v>0</v>
      </c>
      <c r="E208" s="250">
        <v>0</v>
      </c>
      <c r="F208" s="250">
        <v>0</v>
      </c>
      <c r="G208" s="250">
        <v>0</v>
      </c>
      <c r="H208" s="263">
        <v>0</v>
      </c>
    </row>
    <row r="209" spans="1:8">
      <c r="A209" s="264" t="s">
        <v>842</v>
      </c>
      <c r="B209" s="245" t="s">
        <v>845</v>
      </c>
      <c r="C209" s="251">
        <v>0</v>
      </c>
      <c r="D209" s="251">
        <v>0</v>
      </c>
      <c r="E209" s="251">
        <v>0</v>
      </c>
      <c r="F209" s="251">
        <v>0</v>
      </c>
      <c r="G209" s="251">
        <v>0</v>
      </c>
      <c r="H209" s="265">
        <v>0</v>
      </c>
    </row>
    <row r="210" spans="1:8">
      <c r="A210" s="261" t="s">
        <v>38</v>
      </c>
      <c r="B210" s="246" t="s">
        <v>39</v>
      </c>
      <c r="C210" s="249">
        <v>206932762.06</v>
      </c>
      <c r="D210" s="249">
        <v>179470521.09</v>
      </c>
      <c r="E210" s="249">
        <v>1781021499.9000001</v>
      </c>
      <c r="F210" s="249">
        <v>1808483740.8699999</v>
      </c>
      <c r="G210" s="249">
        <v>1601753685.8099999</v>
      </c>
      <c r="H210" s="262">
        <v>206730055.06</v>
      </c>
    </row>
    <row r="211" spans="1:8">
      <c r="A211" s="233" t="s">
        <v>469</v>
      </c>
      <c r="B211" s="244" t="s">
        <v>470</v>
      </c>
      <c r="C211" s="250">
        <v>0</v>
      </c>
      <c r="D211" s="250">
        <v>0</v>
      </c>
      <c r="E211" s="250">
        <v>0</v>
      </c>
      <c r="F211" s="250">
        <v>0</v>
      </c>
      <c r="G211" s="250">
        <v>0</v>
      </c>
      <c r="H211" s="263">
        <v>0</v>
      </c>
    </row>
    <row r="212" spans="1:8">
      <c r="A212" s="264" t="s">
        <v>471</v>
      </c>
      <c r="B212" s="245" t="s">
        <v>470</v>
      </c>
      <c r="C212" s="251">
        <v>0</v>
      </c>
      <c r="D212" s="251">
        <v>0</v>
      </c>
      <c r="E212" s="251">
        <v>0</v>
      </c>
      <c r="F212" s="251">
        <v>0</v>
      </c>
      <c r="G212" s="251">
        <v>0</v>
      </c>
      <c r="H212" s="265">
        <v>0</v>
      </c>
    </row>
    <row r="213" spans="1:8">
      <c r="A213" s="233" t="s">
        <v>472</v>
      </c>
      <c r="B213" s="244" t="s">
        <v>473</v>
      </c>
      <c r="C213" s="250">
        <v>0</v>
      </c>
      <c r="D213" s="250">
        <v>0</v>
      </c>
      <c r="E213" s="250">
        <v>0</v>
      </c>
      <c r="F213" s="250">
        <v>0</v>
      </c>
      <c r="G213" s="250">
        <v>0</v>
      </c>
      <c r="H213" s="263">
        <v>0</v>
      </c>
    </row>
    <row r="214" spans="1:8">
      <c r="A214" s="264" t="s">
        <v>474</v>
      </c>
      <c r="B214" s="245" t="s">
        <v>473</v>
      </c>
      <c r="C214" s="251">
        <v>0</v>
      </c>
      <c r="D214" s="251">
        <v>0</v>
      </c>
      <c r="E214" s="251">
        <v>0</v>
      </c>
      <c r="F214" s="251">
        <v>0</v>
      </c>
      <c r="G214" s="251">
        <v>0</v>
      </c>
      <c r="H214" s="265">
        <v>0</v>
      </c>
    </row>
    <row r="215" spans="1:8">
      <c r="A215" s="233" t="s">
        <v>475</v>
      </c>
      <c r="B215" s="244" t="s">
        <v>326</v>
      </c>
      <c r="C215" s="250">
        <v>0</v>
      </c>
      <c r="D215" s="250">
        <v>0</v>
      </c>
      <c r="E215" s="250">
        <v>0</v>
      </c>
      <c r="F215" s="250">
        <v>0</v>
      </c>
      <c r="G215" s="250">
        <v>0</v>
      </c>
      <c r="H215" s="263">
        <v>0</v>
      </c>
    </row>
    <row r="216" spans="1:8">
      <c r="A216" s="264" t="s">
        <v>476</v>
      </c>
      <c r="B216" s="245" t="s">
        <v>326</v>
      </c>
      <c r="C216" s="251">
        <v>0</v>
      </c>
      <c r="D216" s="251">
        <v>0</v>
      </c>
      <c r="E216" s="251">
        <v>0</v>
      </c>
      <c r="F216" s="251">
        <v>0</v>
      </c>
      <c r="G216" s="251">
        <v>0</v>
      </c>
      <c r="H216" s="265">
        <v>0</v>
      </c>
    </row>
    <row r="217" spans="1:8">
      <c r="A217" s="233" t="s">
        <v>477</v>
      </c>
      <c r="B217" s="244" t="s">
        <v>478</v>
      </c>
      <c r="C217" s="250">
        <v>0</v>
      </c>
      <c r="D217" s="250">
        <v>0</v>
      </c>
      <c r="E217" s="250">
        <v>0</v>
      </c>
      <c r="F217" s="250">
        <v>0</v>
      </c>
      <c r="G217" s="250">
        <v>0</v>
      </c>
      <c r="H217" s="263">
        <v>0</v>
      </c>
    </row>
    <row r="218" spans="1:8">
      <c r="A218" s="264" t="s">
        <v>479</v>
      </c>
      <c r="B218" s="245" t="s">
        <v>478</v>
      </c>
      <c r="C218" s="251">
        <v>0</v>
      </c>
      <c r="D218" s="251">
        <v>0</v>
      </c>
      <c r="E218" s="251">
        <v>0</v>
      </c>
      <c r="F218" s="251">
        <v>0</v>
      </c>
      <c r="G218" s="251">
        <v>0</v>
      </c>
      <c r="H218" s="265">
        <v>0</v>
      </c>
    </row>
    <row r="219" spans="1:8">
      <c r="A219" s="233" t="s">
        <v>480</v>
      </c>
      <c r="B219" s="244" t="s">
        <v>481</v>
      </c>
      <c r="C219" s="250">
        <v>0</v>
      </c>
      <c r="D219" s="250">
        <v>9058900</v>
      </c>
      <c r="E219" s="250">
        <v>13559400</v>
      </c>
      <c r="F219" s="250">
        <v>4500500</v>
      </c>
      <c r="G219" s="250">
        <v>4500500</v>
      </c>
      <c r="H219" s="263">
        <v>0</v>
      </c>
    </row>
    <row r="220" spans="1:8">
      <c r="A220" s="264" t="s">
        <v>482</v>
      </c>
      <c r="B220" s="245" t="s">
        <v>483</v>
      </c>
      <c r="C220" s="251">
        <v>0</v>
      </c>
      <c r="D220" s="251">
        <v>6038200</v>
      </c>
      <c r="E220" s="251">
        <v>9038400</v>
      </c>
      <c r="F220" s="251">
        <v>3000200</v>
      </c>
      <c r="G220" s="251">
        <v>3000200</v>
      </c>
      <c r="H220" s="265">
        <v>0</v>
      </c>
    </row>
    <row r="221" spans="1:8">
      <c r="A221" s="264" t="s">
        <v>484</v>
      </c>
      <c r="B221" s="245" t="s">
        <v>485</v>
      </c>
      <c r="C221" s="251">
        <v>0</v>
      </c>
      <c r="D221" s="251">
        <v>3020700</v>
      </c>
      <c r="E221" s="251">
        <v>4521000</v>
      </c>
      <c r="F221" s="251">
        <v>1500300</v>
      </c>
      <c r="G221" s="251">
        <v>1500300</v>
      </c>
      <c r="H221" s="265">
        <v>0</v>
      </c>
    </row>
    <row r="222" spans="1:8">
      <c r="A222" s="233" t="s">
        <v>486</v>
      </c>
      <c r="B222" s="244" t="s">
        <v>487</v>
      </c>
      <c r="C222" s="250">
        <v>206730055.06</v>
      </c>
      <c r="D222" s="250">
        <v>0</v>
      </c>
      <c r="E222" s="250">
        <v>0</v>
      </c>
      <c r="F222" s="250">
        <v>206730055.06</v>
      </c>
      <c r="G222" s="250">
        <v>0</v>
      </c>
      <c r="H222" s="263">
        <v>206730055.06</v>
      </c>
    </row>
    <row r="223" spans="1:8">
      <c r="A223" s="264" t="s">
        <v>488</v>
      </c>
      <c r="B223" s="245" t="s">
        <v>487</v>
      </c>
      <c r="C223" s="251">
        <v>206730055.06</v>
      </c>
      <c r="D223" s="251">
        <v>0</v>
      </c>
      <c r="E223" s="251">
        <v>0</v>
      </c>
      <c r="F223" s="251">
        <v>206730055.06</v>
      </c>
      <c r="G223" s="251">
        <v>0</v>
      </c>
      <c r="H223" s="265">
        <v>206730055.06</v>
      </c>
    </row>
    <row r="224" spans="1:8">
      <c r="A224" s="233" t="s">
        <v>489</v>
      </c>
      <c r="B224" s="244" t="s">
        <v>490</v>
      </c>
      <c r="C224" s="250">
        <v>0</v>
      </c>
      <c r="D224" s="250">
        <v>8725954</v>
      </c>
      <c r="E224" s="250">
        <v>9283671</v>
      </c>
      <c r="F224" s="250">
        <v>557717</v>
      </c>
      <c r="G224" s="250">
        <v>557717</v>
      </c>
      <c r="H224" s="263">
        <v>0</v>
      </c>
    </row>
    <row r="225" spans="1:8">
      <c r="A225" s="264" t="s">
        <v>491</v>
      </c>
      <c r="B225" s="245" t="s">
        <v>490</v>
      </c>
      <c r="C225" s="251">
        <v>0</v>
      </c>
      <c r="D225" s="251">
        <v>8725954</v>
      </c>
      <c r="E225" s="251">
        <v>9283671</v>
      </c>
      <c r="F225" s="251">
        <v>557717</v>
      </c>
      <c r="G225" s="251">
        <v>557717</v>
      </c>
      <c r="H225" s="265">
        <v>0</v>
      </c>
    </row>
    <row r="226" spans="1:8">
      <c r="A226" s="233" t="s">
        <v>492</v>
      </c>
      <c r="B226" s="244" t="s">
        <v>493</v>
      </c>
      <c r="C226" s="250">
        <v>0</v>
      </c>
      <c r="D226" s="250">
        <v>21125900</v>
      </c>
      <c r="E226" s="250">
        <v>31627300</v>
      </c>
      <c r="F226" s="250">
        <v>10501400</v>
      </c>
      <c r="G226" s="250">
        <v>10501400</v>
      </c>
      <c r="H226" s="263">
        <v>0</v>
      </c>
    </row>
    <row r="227" spans="1:8">
      <c r="A227" s="264" t="s">
        <v>494</v>
      </c>
      <c r="B227" s="245" t="s">
        <v>495</v>
      </c>
      <c r="C227" s="251">
        <v>0</v>
      </c>
      <c r="D227" s="251">
        <v>18105200</v>
      </c>
      <c r="E227" s="251">
        <v>27105800</v>
      </c>
      <c r="F227" s="251">
        <v>9000600</v>
      </c>
      <c r="G227" s="251">
        <v>9000600</v>
      </c>
      <c r="H227" s="265">
        <v>0</v>
      </c>
    </row>
    <row r="228" spans="1:8">
      <c r="A228" s="264" t="s">
        <v>496</v>
      </c>
      <c r="B228" s="245" t="s">
        <v>497</v>
      </c>
      <c r="C228" s="251">
        <v>0</v>
      </c>
      <c r="D228" s="251">
        <v>3020700</v>
      </c>
      <c r="E228" s="251">
        <v>4521500</v>
      </c>
      <c r="F228" s="251">
        <v>1500800</v>
      </c>
      <c r="G228" s="251">
        <v>1500800</v>
      </c>
      <c r="H228" s="265">
        <v>0</v>
      </c>
    </row>
    <row r="229" spans="1:8">
      <c r="A229" s="233" t="s">
        <v>498</v>
      </c>
      <c r="B229" s="244" t="s">
        <v>499</v>
      </c>
      <c r="C229" s="250">
        <v>0</v>
      </c>
      <c r="D229" s="250">
        <v>4155400</v>
      </c>
      <c r="E229" s="250">
        <v>4155400</v>
      </c>
      <c r="F229" s="250">
        <v>0</v>
      </c>
      <c r="G229" s="250">
        <v>0</v>
      </c>
      <c r="H229" s="263">
        <v>0</v>
      </c>
    </row>
    <row r="230" spans="1:8">
      <c r="A230" s="264" t="s">
        <v>500</v>
      </c>
      <c r="B230" s="245" t="s">
        <v>499</v>
      </c>
      <c r="C230" s="251">
        <v>0</v>
      </c>
      <c r="D230" s="251">
        <v>4155400</v>
      </c>
      <c r="E230" s="251">
        <v>4155400</v>
      </c>
      <c r="F230" s="251">
        <v>0</v>
      </c>
      <c r="G230" s="251">
        <v>0</v>
      </c>
      <c r="H230" s="265">
        <v>0</v>
      </c>
    </row>
    <row r="231" spans="1:8">
      <c r="A231" s="233" t="s">
        <v>501</v>
      </c>
      <c r="B231" s="244" t="s">
        <v>502</v>
      </c>
      <c r="C231" s="250">
        <v>0</v>
      </c>
      <c r="D231" s="250">
        <v>0</v>
      </c>
      <c r="E231" s="250">
        <v>0</v>
      </c>
      <c r="F231" s="250">
        <v>0</v>
      </c>
      <c r="G231" s="250">
        <v>0</v>
      </c>
      <c r="H231" s="263">
        <v>0</v>
      </c>
    </row>
    <row r="232" spans="1:8">
      <c r="A232" s="264" t="s">
        <v>503</v>
      </c>
      <c r="B232" s="245" t="s">
        <v>502</v>
      </c>
      <c r="C232" s="251">
        <v>0</v>
      </c>
      <c r="D232" s="251">
        <v>0</v>
      </c>
      <c r="E232" s="251">
        <v>0</v>
      </c>
      <c r="F232" s="251">
        <v>0</v>
      </c>
      <c r="G232" s="251">
        <v>0</v>
      </c>
      <c r="H232" s="265">
        <v>0</v>
      </c>
    </row>
    <row r="233" spans="1:8">
      <c r="A233" s="233" t="s">
        <v>504</v>
      </c>
      <c r="B233" s="244" t="s">
        <v>407</v>
      </c>
      <c r="C233" s="250">
        <v>0</v>
      </c>
      <c r="D233" s="250">
        <v>0</v>
      </c>
      <c r="E233" s="250">
        <v>0</v>
      </c>
      <c r="F233" s="250">
        <v>0</v>
      </c>
      <c r="G233" s="250">
        <v>0</v>
      </c>
      <c r="H233" s="263">
        <v>0</v>
      </c>
    </row>
    <row r="234" spans="1:8">
      <c r="A234" s="264" t="s">
        <v>505</v>
      </c>
      <c r="B234" s="245" t="s">
        <v>407</v>
      </c>
      <c r="C234" s="251">
        <v>0</v>
      </c>
      <c r="D234" s="251">
        <v>0</v>
      </c>
      <c r="E234" s="251">
        <v>0</v>
      </c>
      <c r="F234" s="251">
        <v>0</v>
      </c>
      <c r="G234" s="251">
        <v>0</v>
      </c>
      <c r="H234" s="265">
        <v>0</v>
      </c>
    </row>
    <row r="235" spans="1:8">
      <c r="A235" s="233" t="s">
        <v>506</v>
      </c>
      <c r="B235" s="244" t="s">
        <v>413</v>
      </c>
      <c r="C235" s="250">
        <v>202707</v>
      </c>
      <c r="D235" s="250">
        <v>127169438.58</v>
      </c>
      <c r="E235" s="250">
        <v>144446675.38999999</v>
      </c>
      <c r="F235" s="250">
        <v>17479943.809999999</v>
      </c>
      <c r="G235" s="250">
        <v>17479943.809999999</v>
      </c>
      <c r="H235" s="263">
        <v>0</v>
      </c>
    </row>
    <row r="236" spans="1:8">
      <c r="A236" s="264" t="s">
        <v>507</v>
      </c>
      <c r="B236" s="245" t="s">
        <v>413</v>
      </c>
      <c r="C236" s="251">
        <v>202707</v>
      </c>
      <c r="D236" s="251">
        <v>127169438.58</v>
      </c>
      <c r="E236" s="251">
        <v>144446675.38999999</v>
      </c>
      <c r="F236" s="251">
        <v>17479943.809999999</v>
      </c>
      <c r="G236" s="251">
        <v>17479943.809999999</v>
      </c>
      <c r="H236" s="265">
        <v>0</v>
      </c>
    </row>
    <row r="237" spans="1:8">
      <c r="A237" s="233" t="s">
        <v>508</v>
      </c>
      <c r="B237" s="244" t="s">
        <v>509</v>
      </c>
      <c r="C237" s="250">
        <v>0</v>
      </c>
      <c r="D237" s="250">
        <v>0</v>
      </c>
      <c r="E237" s="250">
        <v>1568714125</v>
      </c>
      <c r="F237" s="250">
        <v>1568714125</v>
      </c>
      <c r="G237" s="250">
        <v>1568714125</v>
      </c>
      <c r="H237" s="263">
        <v>0</v>
      </c>
    </row>
    <row r="238" spans="1:8">
      <c r="A238" s="264" t="s">
        <v>510</v>
      </c>
      <c r="B238" s="245" t="s">
        <v>509</v>
      </c>
      <c r="C238" s="251">
        <v>0</v>
      </c>
      <c r="D238" s="251">
        <v>0</v>
      </c>
      <c r="E238" s="251">
        <v>1568714125</v>
      </c>
      <c r="F238" s="251">
        <v>1568714125</v>
      </c>
      <c r="G238" s="251">
        <v>1568714125</v>
      </c>
      <c r="H238" s="265">
        <v>0</v>
      </c>
    </row>
    <row r="239" spans="1:8">
      <c r="A239" s="233" t="s">
        <v>511</v>
      </c>
      <c r="B239" s="244" t="s">
        <v>512</v>
      </c>
      <c r="C239" s="250">
        <v>0</v>
      </c>
      <c r="D239" s="250">
        <v>9234928.5099999998</v>
      </c>
      <c r="E239" s="250">
        <v>9234928.5099999998</v>
      </c>
      <c r="F239" s="250">
        <v>0</v>
      </c>
      <c r="G239" s="250">
        <v>0</v>
      </c>
      <c r="H239" s="263">
        <v>0</v>
      </c>
    </row>
    <row r="240" spans="1:8">
      <c r="A240" s="264" t="s">
        <v>513</v>
      </c>
      <c r="B240" s="245" t="s">
        <v>512</v>
      </c>
      <c r="C240" s="251">
        <v>0</v>
      </c>
      <c r="D240" s="251">
        <v>9234928.5099999998</v>
      </c>
      <c r="E240" s="251">
        <v>9234928.5099999998</v>
      </c>
      <c r="F240" s="251">
        <v>0</v>
      </c>
      <c r="G240" s="251">
        <v>0</v>
      </c>
      <c r="H240" s="265">
        <v>0</v>
      </c>
    </row>
    <row r="241" spans="1:8">
      <c r="A241" s="233" t="s">
        <v>514</v>
      </c>
      <c r="B241" s="244" t="s">
        <v>515</v>
      </c>
      <c r="C241" s="250">
        <v>0</v>
      </c>
      <c r="D241" s="250">
        <v>0</v>
      </c>
      <c r="E241" s="250">
        <v>0</v>
      </c>
      <c r="F241" s="250">
        <v>0</v>
      </c>
      <c r="G241" s="250">
        <v>0</v>
      </c>
      <c r="H241" s="263">
        <v>0</v>
      </c>
    </row>
    <row r="242" spans="1:8">
      <c r="A242" s="264" t="s">
        <v>516</v>
      </c>
      <c r="B242" s="245" t="s">
        <v>515</v>
      </c>
      <c r="C242" s="251">
        <v>0</v>
      </c>
      <c r="D242" s="251">
        <v>0</v>
      </c>
      <c r="E242" s="251">
        <v>0</v>
      </c>
      <c r="F242" s="251">
        <v>0</v>
      </c>
      <c r="G242" s="251">
        <v>0</v>
      </c>
      <c r="H242" s="265">
        <v>0</v>
      </c>
    </row>
    <row r="243" spans="1:8">
      <c r="A243" s="127" t="s">
        <v>42</v>
      </c>
      <c r="B243" s="225" t="s">
        <v>43</v>
      </c>
      <c r="C243" s="248">
        <v>1594581762.6199999</v>
      </c>
      <c r="D243" s="248">
        <v>1318662926</v>
      </c>
      <c r="E243" s="248">
        <v>908772386.23000002</v>
      </c>
      <c r="F243" s="248">
        <v>1184691222.8499999</v>
      </c>
      <c r="G243" s="248">
        <v>1184691222.8499999</v>
      </c>
      <c r="H243" s="260">
        <v>0</v>
      </c>
    </row>
    <row r="244" spans="1:8">
      <c r="A244" s="261" t="s">
        <v>45</v>
      </c>
      <c r="B244" s="246" t="s">
        <v>46</v>
      </c>
      <c r="C244" s="249">
        <v>1594581762.6199999</v>
      </c>
      <c r="D244" s="249">
        <v>1318662926</v>
      </c>
      <c r="E244" s="249">
        <v>908772386.23000002</v>
      </c>
      <c r="F244" s="249">
        <v>1184691222.8499999</v>
      </c>
      <c r="G244" s="249">
        <v>1184691222.8499999</v>
      </c>
      <c r="H244" s="262">
        <v>0</v>
      </c>
    </row>
    <row r="245" spans="1:8">
      <c r="A245" s="233" t="s">
        <v>517</v>
      </c>
      <c r="B245" s="244" t="s">
        <v>518</v>
      </c>
      <c r="C245" s="250">
        <v>0</v>
      </c>
      <c r="D245" s="250">
        <v>285900183.61000001</v>
      </c>
      <c r="E245" s="250">
        <v>285900183.61000001</v>
      </c>
      <c r="F245" s="250">
        <v>0</v>
      </c>
      <c r="G245" s="250">
        <v>0</v>
      </c>
      <c r="H245" s="263">
        <v>0</v>
      </c>
    </row>
    <row r="246" spans="1:8">
      <c r="A246" s="264" t="s">
        <v>519</v>
      </c>
      <c r="B246" s="245" t="s">
        <v>518</v>
      </c>
      <c r="C246" s="251">
        <v>0</v>
      </c>
      <c r="D246" s="251">
        <v>285900183.61000001</v>
      </c>
      <c r="E246" s="251">
        <v>285900183.61000001</v>
      </c>
      <c r="F246" s="251">
        <v>0</v>
      </c>
      <c r="G246" s="251">
        <v>0</v>
      </c>
      <c r="H246" s="265">
        <v>0</v>
      </c>
    </row>
    <row r="247" spans="1:8">
      <c r="A247" s="233" t="s">
        <v>520</v>
      </c>
      <c r="B247" s="244" t="s">
        <v>521</v>
      </c>
      <c r="C247" s="250">
        <v>87487673.230000004</v>
      </c>
      <c r="D247" s="250">
        <v>146491543</v>
      </c>
      <c r="E247" s="250">
        <v>156083303.21000001</v>
      </c>
      <c r="F247" s="250">
        <v>97079433.439999998</v>
      </c>
      <c r="G247" s="250">
        <v>97079433.439999998</v>
      </c>
      <c r="H247" s="263">
        <v>0</v>
      </c>
    </row>
    <row r="248" spans="1:8">
      <c r="A248" s="264" t="s">
        <v>522</v>
      </c>
      <c r="B248" s="245" t="s">
        <v>521</v>
      </c>
      <c r="C248" s="251">
        <v>87487673.230000004</v>
      </c>
      <c r="D248" s="251">
        <v>146491543</v>
      </c>
      <c r="E248" s="251">
        <v>156083303.21000001</v>
      </c>
      <c r="F248" s="251">
        <v>97079433.439999998</v>
      </c>
      <c r="G248" s="251">
        <v>97079433.439999998</v>
      </c>
      <c r="H248" s="265">
        <v>0</v>
      </c>
    </row>
    <row r="249" spans="1:8">
      <c r="A249" s="233" t="s">
        <v>523</v>
      </c>
      <c r="B249" s="244" t="s">
        <v>524</v>
      </c>
      <c r="C249" s="250">
        <v>405136250.97000003</v>
      </c>
      <c r="D249" s="250">
        <v>59353706</v>
      </c>
      <c r="E249" s="250">
        <v>73332366.709999993</v>
      </c>
      <c r="F249" s="250">
        <v>419114911.68000001</v>
      </c>
      <c r="G249" s="250">
        <v>419114911.68000001</v>
      </c>
      <c r="H249" s="263">
        <v>0</v>
      </c>
    </row>
    <row r="250" spans="1:8">
      <c r="A250" s="264" t="s">
        <v>525</v>
      </c>
      <c r="B250" s="245" t="s">
        <v>524</v>
      </c>
      <c r="C250" s="251">
        <v>405136250.97000003</v>
      </c>
      <c r="D250" s="251">
        <v>59353706</v>
      </c>
      <c r="E250" s="251">
        <v>73332366.709999993</v>
      </c>
      <c r="F250" s="251">
        <v>419114911.68000001</v>
      </c>
      <c r="G250" s="251">
        <v>419114911.68000001</v>
      </c>
      <c r="H250" s="265">
        <v>0</v>
      </c>
    </row>
    <row r="251" spans="1:8">
      <c r="A251" s="233" t="s">
        <v>526</v>
      </c>
      <c r="B251" s="244" t="s">
        <v>527</v>
      </c>
      <c r="C251" s="250">
        <v>346243495.16000003</v>
      </c>
      <c r="D251" s="250">
        <v>41722472</v>
      </c>
      <c r="E251" s="250">
        <v>61036906.93</v>
      </c>
      <c r="F251" s="250">
        <v>365557930.08999997</v>
      </c>
      <c r="G251" s="250">
        <v>365557930.08999997</v>
      </c>
      <c r="H251" s="263">
        <v>0</v>
      </c>
    </row>
    <row r="252" spans="1:8">
      <c r="A252" s="264" t="s">
        <v>528</v>
      </c>
      <c r="B252" s="245" t="s">
        <v>527</v>
      </c>
      <c r="C252" s="251">
        <v>346243495.16000003</v>
      </c>
      <c r="D252" s="251">
        <v>41722472</v>
      </c>
      <c r="E252" s="251">
        <v>61036906.93</v>
      </c>
      <c r="F252" s="251">
        <v>365557930.08999997</v>
      </c>
      <c r="G252" s="251">
        <v>365557930.08999997</v>
      </c>
      <c r="H252" s="265">
        <v>0</v>
      </c>
    </row>
    <row r="253" spans="1:8">
      <c r="A253" s="233" t="s">
        <v>529</v>
      </c>
      <c r="B253" s="244" t="s">
        <v>530</v>
      </c>
      <c r="C253" s="250">
        <v>111257459.15000001</v>
      </c>
      <c r="D253" s="250">
        <v>0</v>
      </c>
      <c r="E253" s="250">
        <v>25270276.140000001</v>
      </c>
      <c r="F253" s="250">
        <v>136527735.28999999</v>
      </c>
      <c r="G253" s="250">
        <v>136527735.28999999</v>
      </c>
      <c r="H253" s="263">
        <v>0</v>
      </c>
    </row>
    <row r="254" spans="1:8">
      <c r="A254" s="264" t="s">
        <v>531</v>
      </c>
      <c r="B254" s="245" t="s">
        <v>530</v>
      </c>
      <c r="C254" s="251">
        <v>111257459.15000001</v>
      </c>
      <c r="D254" s="251">
        <v>0</v>
      </c>
      <c r="E254" s="251">
        <v>25270276.140000001</v>
      </c>
      <c r="F254" s="251">
        <v>136527735.28999999</v>
      </c>
      <c r="G254" s="251">
        <v>136527735.28999999</v>
      </c>
      <c r="H254" s="265">
        <v>0</v>
      </c>
    </row>
    <row r="255" spans="1:8">
      <c r="A255" s="233" t="s">
        <v>532</v>
      </c>
      <c r="B255" s="244" t="s">
        <v>533</v>
      </c>
      <c r="C255" s="250">
        <v>517434996.36000001</v>
      </c>
      <c r="D255" s="250">
        <v>570342052</v>
      </c>
      <c r="E255" s="250">
        <v>71999162.640000001</v>
      </c>
      <c r="F255" s="250">
        <v>19092107</v>
      </c>
      <c r="G255" s="250">
        <v>19092107</v>
      </c>
      <c r="H255" s="263">
        <v>0</v>
      </c>
    </row>
    <row r="256" spans="1:8">
      <c r="A256" s="264" t="s">
        <v>534</v>
      </c>
      <c r="B256" s="245" t="s">
        <v>533</v>
      </c>
      <c r="C256" s="251">
        <v>517434996.36000001</v>
      </c>
      <c r="D256" s="251">
        <v>570342052</v>
      </c>
      <c r="E256" s="251">
        <v>71999162.640000001</v>
      </c>
      <c r="F256" s="251">
        <v>19092107</v>
      </c>
      <c r="G256" s="251">
        <v>19092107</v>
      </c>
      <c r="H256" s="265">
        <v>0</v>
      </c>
    </row>
    <row r="257" spans="1:8">
      <c r="A257" s="233" t="s">
        <v>535</v>
      </c>
      <c r="B257" s="244" t="s">
        <v>352</v>
      </c>
      <c r="C257" s="250">
        <v>0</v>
      </c>
      <c r="D257" s="250">
        <v>0</v>
      </c>
      <c r="E257" s="250">
        <v>0</v>
      </c>
      <c r="F257" s="250">
        <v>0</v>
      </c>
      <c r="G257" s="250">
        <v>0</v>
      </c>
      <c r="H257" s="263">
        <v>0</v>
      </c>
    </row>
    <row r="258" spans="1:8">
      <c r="A258" s="264" t="s">
        <v>536</v>
      </c>
      <c r="B258" s="245" t="s">
        <v>352</v>
      </c>
      <c r="C258" s="251">
        <v>0</v>
      </c>
      <c r="D258" s="251">
        <v>0</v>
      </c>
      <c r="E258" s="251">
        <v>0</v>
      </c>
      <c r="F258" s="251">
        <v>0</v>
      </c>
      <c r="G258" s="251">
        <v>0</v>
      </c>
      <c r="H258" s="265">
        <v>0</v>
      </c>
    </row>
    <row r="259" spans="1:8">
      <c r="A259" s="233" t="s">
        <v>537</v>
      </c>
      <c r="B259" s="244" t="s">
        <v>538</v>
      </c>
      <c r="C259" s="250">
        <v>127021887.75</v>
      </c>
      <c r="D259" s="250">
        <v>17239211</v>
      </c>
      <c r="E259" s="250">
        <v>25535728.600000001</v>
      </c>
      <c r="F259" s="250">
        <v>135318405.34999999</v>
      </c>
      <c r="G259" s="250">
        <v>135318405.34999999</v>
      </c>
      <c r="H259" s="263">
        <v>0</v>
      </c>
    </row>
    <row r="260" spans="1:8">
      <c r="A260" s="264" t="s">
        <v>539</v>
      </c>
      <c r="B260" s="245" t="s">
        <v>538</v>
      </c>
      <c r="C260" s="251">
        <v>91190737.200000003</v>
      </c>
      <c r="D260" s="251">
        <v>12442543</v>
      </c>
      <c r="E260" s="251">
        <v>21605207.059999999</v>
      </c>
      <c r="F260" s="251">
        <v>100353401.26000001</v>
      </c>
      <c r="G260" s="251">
        <v>100353401.26000001</v>
      </c>
      <c r="H260" s="265">
        <v>0</v>
      </c>
    </row>
    <row r="261" spans="1:8">
      <c r="A261" s="264" t="s">
        <v>540</v>
      </c>
      <c r="B261" s="245" t="s">
        <v>541</v>
      </c>
      <c r="C261" s="251">
        <v>35831150.549999997</v>
      </c>
      <c r="D261" s="251">
        <v>4796668</v>
      </c>
      <c r="E261" s="251">
        <v>3930521.54</v>
      </c>
      <c r="F261" s="251">
        <v>34965004.090000004</v>
      </c>
      <c r="G261" s="251">
        <v>34965004.090000004</v>
      </c>
      <c r="H261" s="265">
        <v>0</v>
      </c>
    </row>
    <row r="262" spans="1:8">
      <c r="A262" s="233" t="s">
        <v>542</v>
      </c>
      <c r="B262" s="244" t="s">
        <v>543</v>
      </c>
      <c r="C262" s="250">
        <v>0</v>
      </c>
      <c r="D262" s="250">
        <v>61882658.390000001</v>
      </c>
      <c r="E262" s="250">
        <v>61882658.390000001</v>
      </c>
      <c r="F262" s="250">
        <v>0</v>
      </c>
      <c r="G262" s="250">
        <v>0</v>
      </c>
      <c r="H262" s="263">
        <v>0</v>
      </c>
    </row>
    <row r="263" spans="1:8">
      <c r="A263" s="264" t="s">
        <v>544</v>
      </c>
      <c r="B263" s="245" t="s">
        <v>543</v>
      </c>
      <c r="C263" s="251">
        <v>0</v>
      </c>
      <c r="D263" s="251">
        <v>61882658.390000001</v>
      </c>
      <c r="E263" s="251">
        <v>61882658.390000001</v>
      </c>
      <c r="F263" s="251">
        <v>0</v>
      </c>
      <c r="G263" s="251">
        <v>0</v>
      </c>
      <c r="H263" s="265">
        <v>0</v>
      </c>
    </row>
    <row r="264" spans="1:8">
      <c r="A264" s="233" t="s">
        <v>545</v>
      </c>
      <c r="B264" s="244" t="s">
        <v>546</v>
      </c>
      <c r="C264" s="250">
        <v>0</v>
      </c>
      <c r="D264" s="250">
        <v>2881200</v>
      </c>
      <c r="E264" s="250">
        <v>2881200</v>
      </c>
      <c r="F264" s="250">
        <v>0</v>
      </c>
      <c r="G264" s="250">
        <v>0</v>
      </c>
      <c r="H264" s="263">
        <v>0</v>
      </c>
    </row>
    <row r="265" spans="1:8">
      <c r="A265" s="264" t="s">
        <v>547</v>
      </c>
      <c r="B265" s="245" t="s">
        <v>546</v>
      </c>
      <c r="C265" s="251">
        <v>0</v>
      </c>
      <c r="D265" s="251">
        <v>2881200</v>
      </c>
      <c r="E265" s="251">
        <v>2881200</v>
      </c>
      <c r="F265" s="251">
        <v>0</v>
      </c>
      <c r="G265" s="251">
        <v>0</v>
      </c>
      <c r="H265" s="265">
        <v>0</v>
      </c>
    </row>
    <row r="266" spans="1:8">
      <c r="A266" s="233" t="s">
        <v>548</v>
      </c>
      <c r="B266" s="244" t="s">
        <v>549</v>
      </c>
      <c r="C266" s="250">
        <v>0</v>
      </c>
      <c r="D266" s="250">
        <v>0</v>
      </c>
      <c r="E266" s="250">
        <v>0</v>
      </c>
      <c r="F266" s="250">
        <v>0</v>
      </c>
      <c r="G266" s="250">
        <v>0</v>
      </c>
      <c r="H266" s="263">
        <v>0</v>
      </c>
    </row>
    <row r="267" spans="1:8">
      <c r="A267" s="264" t="s">
        <v>550</v>
      </c>
      <c r="B267" s="245" t="s">
        <v>549</v>
      </c>
      <c r="C267" s="251">
        <v>0</v>
      </c>
      <c r="D267" s="251">
        <v>0</v>
      </c>
      <c r="E267" s="251">
        <v>0</v>
      </c>
      <c r="F267" s="251">
        <v>0</v>
      </c>
      <c r="G267" s="251">
        <v>0</v>
      </c>
      <c r="H267" s="265">
        <v>0</v>
      </c>
    </row>
    <row r="268" spans="1:8">
      <c r="A268" s="233" t="s">
        <v>551</v>
      </c>
      <c r="B268" s="244" t="s">
        <v>552</v>
      </c>
      <c r="C268" s="250">
        <v>0</v>
      </c>
      <c r="D268" s="250">
        <v>63594800</v>
      </c>
      <c r="E268" s="250">
        <v>63594800</v>
      </c>
      <c r="F268" s="250">
        <v>0</v>
      </c>
      <c r="G268" s="250">
        <v>0</v>
      </c>
      <c r="H268" s="263">
        <v>0</v>
      </c>
    </row>
    <row r="269" spans="1:8">
      <c r="A269" s="264" t="s">
        <v>553</v>
      </c>
      <c r="B269" s="245" t="s">
        <v>552</v>
      </c>
      <c r="C269" s="251">
        <v>0</v>
      </c>
      <c r="D269" s="251">
        <v>63594800</v>
      </c>
      <c r="E269" s="251">
        <v>63594800</v>
      </c>
      <c r="F269" s="251">
        <v>0</v>
      </c>
      <c r="G269" s="251">
        <v>0</v>
      </c>
      <c r="H269" s="265">
        <v>0</v>
      </c>
    </row>
    <row r="270" spans="1:8">
      <c r="A270" s="233" t="s">
        <v>554</v>
      </c>
      <c r="B270" s="244" t="s">
        <v>555</v>
      </c>
      <c r="C270" s="250">
        <v>0</v>
      </c>
      <c r="D270" s="250">
        <v>45114900</v>
      </c>
      <c r="E270" s="250">
        <v>45114900</v>
      </c>
      <c r="F270" s="250">
        <v>0</v>
      </c>
      <c r="G270" s="250">
        <v>0</v>
      </c>
      <c r="H270" s="263">
        <v>0</v>
      </c>
    </row>
    <row r="271" spans="1:8">
      <c r="A271" s="264" t="s">
        <v>556</v>
      </c>
      <c r="B271" s="245" t="s">
        <v>555</v>
      </c>
      <c r="C271" s="251">
        <v>0</v>
      </c>
      <c r="D271" s="251">
        <v>45114900</v>
      </c>
      <c r="E271" s="251">
        <v>45114900</v>
      </c>
      <c r="F271" s="251">
        <v>0</v>
      </c>
      <c r="G271" s="251">
        <v>0</v>
      </c>
      <c r="H271" s="265">
        <v>0</v>
      </c>
    </row>
    <row r="272" spans="1:8">
      <c r="A272" s="233" t="s">
        <v>557</v>
      </c>
      <c r="B272" s="244" t="s">
        <v>558</v>
      </c>
      <c r="C272" s="250">
        <v>0</v>
      </c>
      <c r="D272" s="250">
        <v>24140200</v>
      </c>
      <c r="E272" s="250">
        <v>36140900</v>
      </c>
      <c r="F272" s="250">
        <v>12000700</v>
      </c>
      <c r="G272" s="250">
        <v>12000700</v>
      </c>
      <c r="H272" s="263">
        <v>0</v>
      </c>
    </row>
    <row r="273" spans="1:8">
      <c r="A273" s="264" t="s">
        <v>559</v>
      </c>
      <c r="B273" s="245" t="s">
        <v>558</v>
      </c>
      <c r="C273" s="251">
        <v>0</v>
      </c>
      <c r="D273" s="251">
        <v>24140200</v>
      </c>
      <c r="E273" s="251">
        <v>36140900</v>
      </c>
      <c r="F273" s="251">
        <v>12000700</v>
      </c>
      <c r="G273" s="251">
        <v>12000700</v>
      </c>
      <c r="H273" s="265">
        <v>0</v>
      </c>
    </row>
    <row r="274" spans="1:8">
      <c r="A274" s="233" t="s">
        <v>560</v>
      </c>
      <c r="B274" s="244" t="s">
        <v>561</v>
      </c>
      <c r="C274" s="250">
        <v>0</v>
      </c>
      <c r="D274" s="250">
        <v>0</v>
      </c>
      <c r="E274" s="250">
        <v>0</v>
      </c>
      <c r="F274" s="250">
        <v>0</v>
      </c>
      <c r="G274" s="250">
        <v>0</v>
      </c>
      <c r="H274" s="263">
        <v>0</v>
      </c>
    </row>
    <row r="275" spans="1:8">
      <c r="A275" s="264" t="s">
        <v>562</v>
      </c>
      <c r="B275" s="245" t="s">
        <v>561</v>
      </c>
      <c r="C275" s="251">
        <v>0</v>
      </c>
      <c r="D275" s="251">
        <v>0</v>
      </c>
      <c r="E275" s="251">
        <v>0</v>
      </c>
      <c r="F275" s="251">
        <v>0</v>
      </c>
      <c r="G275" s="251">
        <v>0</v>
      </c>
      <c r="H275" s="265">
        <v>0</v>
      </c>
    </row>
    <row r="276" spans="1:8">
      <c r="A276" s="127" t="s">
        <v>63</v>
      </c>
      <c r="B276" s="225" t="s">
        <v>69</v>
      </c>
      <c r="C276" s="248">
        <v>11344803766</v>
      </c>
      <c r="D276" s="248">
        <v>0</v>
      </c>
      <c r="E276" s="248">
        <v>246934910</v>
      </c>
      <c r="F276" s="248">
        <v>11591738676</v>
      </c>
      <c r="G276" s="248">
        <v>0</v>
      </c>
      <c r="H276" s="260">
        <v>11591738676</v>
      </c>
    </row>
    <row r="277" spans="1:8">
      <c r="A277" s="261" t="s">
        <v>70</v>
      </c>
      <c r="B277" s="246" t="s">
        <v>71</v>
      </c>
      <c r="C277" s="249">
        <v>11344803766</v>
      </c>
      <c r="D277" s="249">
        <v>0</v>
      </c>
      <c r="E277" s="249">
        <v>246934910</v>
      </c>
      <c r="F277" s="249">
        <v>11591738676</v>
      </c>
      <c r="G277" s="249">
        <v>0</v>
      </c>
      <c r="H277" s="262">
        <v>11591738676</v>
      </c>
    </row>
    <row r="278" spans="1:8">
      <c r="A278" s="233" t="s">
        <v>563</v>
      </c>
      <c r="B278" s="244" t="s">
        <v>564</v>
      </c>
      <c r="C278" s="250">
        <v>11344803766</v>
      </c>
      <c r="D278" s="250">
        <v>0</v>
      </c>
      <c r="E278" s="250">
        <v>246934910</v>
      </c>
      <c r="F278" s="250">
        <v>11591738676</v>
      </c>
      <c r="G278" s="250">
        <v>0</v>
      </c>
      <c r="H278" s="263">
        <v>11591738676</v>
      </c>
    </row>
    <row r="279" spans="1:8">
      <c r="A279" s="264" t="s">
        <v>565</v>
      </c>
      <c r="B279" s="245" t="s">
        <v>564</v>
      </c>
      <c r="C279" s="251">
        <v>11344803766</v>
      </c>
      <c r="D279" s="251">
        <v>0</v>
      </c>
      <c r="E279" s="251">
        <v>246934910</v>
      </c>
      <c r="F279" s="251">
        <v>11591738676</v>
      </c>
      <c r="G279" s="251">
        <v>0</v>
      </c>
      <c r="H279" s="265">
        <v>11591738676</v>
      </c>
    </row>
    <row r="280" spans="1:8">
      <c r="A280" s="127" t="s">
        <v>49</v>
      </c>
      <c r="B280" s="225" t="s">
        <v>50</v>
      </c>
      <c r="C280" s="248">
        <v>1891954549.8299999</v>
      </c>
      <c r="D280" s="248">
        <v>147647421.33000001</v>
      </c>
      <c r="E280" s="248">
        <v>32116152</v>
      </c>
      <c r="F280" s="248">
        <v>1776423280.5</v>
      </c>
      <c r="G280" s="248">
        <v>1776423280.5</v>
      </c>
      <c r="H280" s="260">
        <v>0</v>
      </c>
    </row>
    <row r="281" spans="1:8">
      <c r="A281" s="261" t="s">
        <v>53</v>
      </c>
      <c r="B281" s="246" t="s">
        <v>54</v>
      </c>
      <c r="C281" s="249">
        <v>1891954549.8299999</v>
      </c>
      <c r="D281" s="249">
        <v>147647421.33000001</v>
      </c>
      <c r="E281" s="249">
        <v>32116152</v>
      </c>
      <c r="F281" s="249">
        <v>1776423280.5</v>
      </c>
      <c r="G281" s="249">
        <v>1776423280.5</v>
      </c>
      <c r="H281" s="262">
        <v>0</v>
      </c>
    </row>
    <row r="282" spans="1:8">
      <c r="A282" s="233" t="s">
        <v>566</v>
      </c>
      <c r="B282" s="244" t="s">
        <v>231</v>
      </c>
      <c r="C282" s="250">
        <v>1891954549.8299999</v>
      </c>
      <c r="D282" s="250">
        <v>147647421.33000001</v>
      </c>
      <c r="E282" s="250">
        <v>32116152</v>
      </c>
      <c r="F282" s="250">
        <v>1776423280.5</v>
      </c>
      <c r="G282" s="250">
        <v>1776423280.5</v>
      </c>
      <c r="H282" s="263">
        <v>0</v>
      </c>
    </row>
    <row r="283" spans="1:8">
      <c r="A283" s="264" t="s">
        <v>567</v>
      </c>
      <c r="B283" s="245" t="s">
        <v>231</v>
      </c>
      <c r="C283" s="251">
        <v>1891954549.8299999</v>
      </c>
      <c r="D283" s="251">
        <v>147647421.33000001</v>
      </c>
      <c r="E283" s="251">
        <v>32116152</v>
      </c>
      <c r="F283" s="251">
        <v>1776423280.5</v>
      </c>
      <c r="G283" s="251">
        <v>1776423280.5</v>
      </c>
      <c r="H283" s="265">
        <v>0</v>
      </c>
    </row>
    <row r="284" spans="1:8">
      <c r="A284" s="258" t="s">
        <v>568</v>
      </c>
      <c r="B284" s="223" t="s">
        <v>79</v>
      </c>
      <c r="C284" s="247">
        <v>15073824350.51</v>
      </c>
      <c r="D284" s="247">
        <v>1578289252</v>
      </c>
      <c r="E284" s="247">
        <v>16212</v>
      </c>
      <c r="F284" s="259">
        <v>3810373666.8499999</v>
      </c>
      <c r="G284" s="247">
        <v>0</v>
      </c>
      <c r="H284" s="259">
        <v>3810373666.8499999</v>
      </c>
    </row>
    <row r="285" spans="1:8">
      <c r="A285" s="127" t="s">
        <v>82</v>
      </c>
      <c r="B285" s="225" t="s">
        <v>83</v>
      </c>
      <c r="C285" s="248">
        <v>15073824350.51</v>
      </c>
      <c r="D285" s="248">
        <v>1578289252</v>
      </c>
      <c r="E285" s="248">
        <v>16212</v>
      </c>
      <c r="F285" s="260">
        <v>3810373666.8499999</v>
      </c>
      <c r="G285" s="248">
        <v>0</v>
      </c>
      <c r="H285" s="260">
        <v>3810373666.8499999</v>
      </c>
    </row>
    <row r="286" spans="1:8">
      <c r="A286" s="261" t="s">
        <v>86</v>
      </c>
      <c r="B286" s="246" t="s">
        <v>87</v>
      </c>
      <c r="C286" s="249">
        <v>12771061542.1</v>
      </c>
      <c r="D286" s="249">
        <v>0</v>
      </c>
      <c r="E286" s="249">
        <v>0</v>
      </c>
      <c r="F286" s="262">
        <v>12771061542.1</v>
      </c>
      <c r="G286" s="249">
        <v>0</v>
      </c>
      <c r="H286" s="262">
        <v>12771061542.1</v>
      </c>
    </row>
    <row r="287" spans="1:8">
      <c r="A287" s="233" t="s">
        <v>569</v>
      </c>
      <c r="B287" s="244" t="s">
        <v>570</v>
      </c>
      <c r="C287" s="250">
        <v>12771061542.1</v>
      </c>
      <c r="D287" s="250">
        <v>0</v>
      </c>
      <c r="E287" s="250">
        <v>0</v>
      </c>
      <c r="F287" s="263">
        <v>12771061542.1</v>
      </c>
      <c r="G287" s="250">
        <v>0</v>
      </c>
      <c r="H287" s="263">
        <v>12771061542.1</v>
      </c>
    </row>
    <row r="288" spans="1:8">
      <c r="A288" s="264" t="s">
        <v>571</v>
      </c>
      <c r="B288" s="245" t="s">
        <v>572</v>
      </c>
      <c r="C288" s="251">
        <v>12771061542.1</v>
      </c>
      <c r="D288" s="251">
        <v>0</v>
      </c>
      <c r="E288" s="251">
        <v>0</v>
      </c>
      <c r="F288" s="265">
        <v>12771061542.1</v>
      </c>
      <c r="G288" s="251">
        <v>0</v>
      </c>
      <c r="H288" s="265">
        <v>12771061542.1</v>
      </c>
    </row>
    <row r="289" spans="1:8">
      <c r="A289" s="261" t="s">
        <v>90</v>
      </c>
      <c r="B289" s="246" t="s">
        <v>573</v>
      </c>
      <c r="C289" s="249">
        <v>2302762808.4099998</v>
      </c>
      <c r="D289" s="249">
        <v>1578289252</v>
      </c>
      <c r="E289" s="249">
        <v>16212</v>
      </c>
      <c r="F289" s="262">
        <v>724489768.40999997</v>
      </c>
      <c r="G289" s="249">
        <v>0</v>
      </c>
      <c r="H289" s="262">
        <v>724489768.40999997</v>
      </c>
    </row>
    <row r="290" spans="1:8">
      <c r="A290" s="233" t="s">
        <v>574</v>
      </c>
      <c r="B290" s="244" t="s">
        <v>575</v>
      </c>
      <c r="C290" s="250">
        <v>5484112193.2200003</v>
      </c>
      <c r="D290" s="250">
        <v>1578289252</v>
      </c>
      <c r="E290" s="250">
        <v>16212</v>
      </c>
      <c r="F290" s="263">
        <v>3905839153.2199998</v>
      </c>
      <c r="G290" s="250">
        <v>0</v>
      </c>
      <c r="H290" s="263">
        <v>3905839153.2199998</v>
      </c>
    </row>
    <row r="291" spans="1:8">
      <c r="A291" s="264" t="s">
        <v>576</v>
      </c>
      <c r="B291" s="245" t="s">
        <v>575</v>
      </c>
      <c r="C291" s="251">
        <v>5385745053.9300003</v>
      </c>
      <c r="D291" s="251">
        <v>1568714125</v>
      </c>
      <c r="E291" s="251">
        <v>0</v>
      </c>
      <c r="F291" s="265">
        <v>3817030928.9299998</v>
      </c>
      <c r="G291" s="251">
        <v>0</v>
      </c>
      <c r="H291" s="265">
        <v>3817030928.9299998</v>
      </c>
    </row>
    <row r="292" spans="1:8">
      <c r="A292" s="264" t="s">
        <v>577</v>
      </c>
      <c r="B292" s="245" t="s">
        <v>578</v>
      </c>
      <c r="C292" s="251">
        <v>98367139.290000007</v>
      </c>
      <c r="D292" s="251">
        <v>9575127</v>
      </c>
      <c r="E292" s="251">
        <v>16212</v>
      </c>
      <c r="F292" s="265">
        <v>88808224.290000007</v>
      </c>
      <c r="G292" s="251">
        <v>0</v>
      </c>
      <c r="H292" s="265">
        <v>88808224.290000007</v>
      </c>
    </row>
    <row r="293" spans="1:8">
      <c r="A293" s="233" t="s">
        <v>579</v>
      </c>
      <c r="B293" s="244" t="s">
        <v>580</v>
      </c>
      <c r="C293" s="250">
        <v>-3181349384.8099999</v>
      </c>
      <c r="D293" s="250">
        <v>0</v>
      </c>
      <c r="E293" s="250">
        <v>0</v>
      </c>
      <c r="F293" s="263">
        <v>-3181349384.8099999</v>
      </c>
      <c r="G293" s="250">
        <v>0</v>
      </c>
      <c r="H293" s="263">
        <v>-3181349384.8099999</v>
      </c>
    </row>
    <row r="294" spans="1:8">
      <c r="A294" s="264" t="s">
        <v>581</v>
      </c>
      <c r="B294" s="245" t="s">
        <v>580</v>
      </c>
      <c r="C294" s="251">
        <v>-3181349384.8099999</v>
      </c>
      <c r="D294" s="251">
        <v>0</v>
      </c>
      <c r="E294" s="251">
        <v>0</v>
      </c>
      <c r="F294" s="265">
        <v>-3181349384.8099999</v>
      </c>
      <c r="G294" s="251">
        <v>0</v>
      </c>
      <c r="H294" s="265">
        <v>-3181349384.8099999</v>
      </c>
    </row>
    <row r="295" spans="1:8">
      <c r="A295" s="264" t="s">
        <v>582</v>
      </c>
      <c r="B295" s="245" t="s">
        <v>578</v>
      </c>
      <c r="C295" s="251">
        <v>0</v>
      </c>
      <c r="D295" s="251">
        <v>0</v>
      </c>
      <c r="E295" s="251">
        <v>0</v>
      </c>
      <c r="F295" s="251">
        <v>0</v>
      </c>
      <c r="G295" s="251">
        <v>0</v>
      </c>
      <c r="H295" s="265">
        <v>0</v>
      </c>
    </row>
    <row r="296" spans="1:8">
      <c r="A296" s="261" t="s">
        <v>97</v>
      </c>
      <c r="B296" s="246" t="s">
        <v>94</v>
      </c>
      <c r="C296" s="249">
        <v>0</v>
      </c>
      <c r="D296" s="249">
        <v>0</v>
      </c>
      <c r="E296" s="249">
        <v>0</v>
      </c>
      <c r="F296" s="262">
        <v>-9685177643.6599998</v>
      </c>
      <c r="G296" s="249">
        <v>0</v>
      </c>
      <c r="H296" s="262">
        <v>-9685177643.6599998</v>
      </c>
    </row>
    <row r="297" spans="1:8">
      <c r="A297" s="233" t="s">
        <v>583</v>
      </c>
      <c r="B297" s="244" t="s">
        <v>584</v>
      </c>
      <c r="C297" s="250">
        <v>0</v>
      </c>
      <c r="D297" s="250">
        <v>0</v>
      </c>
      <c r="E297" s="250">
        <v>0</v>
      </c>
      <c r="F297" s="250">
        <v>0</v>
      </c>
      <c r="G297" s="250">
        <v>0</v>
      </c>
      <c r="H297" s="263">
        <v>0</v>
      </c>
    </row>
    <row r="298" spans="1:8">
      <c r="A298" s="264" t="s">
        <v>585</v>
      </c>
      <c r="B298" s="245" t="s">
        <v>586</v>
      </c>
      <c r="C298" s="251">
        <v>0</v>
      </c>
      <c r="D298" s="251">
        <v>0</v>
      </c>
      <c r="E298" s="251">
        <v>0</v>
      </c>
      <c r="F298" s="251">
        <v>0</v>
      </c>
      <c r="G298" s="251">
        <v>0</v>
      </c>
      <c r="H298" s="265">
        <v>0</v>
      </c>
    </row>
    <row r="299" spans="1:8">
      <c r="A299" s="233" t="s">
        <v>880</v>
      </c>
      <c r="B299" s="244" t="s">
        <v>914</v>
      </c>
      <c r="C299" s="250">
        <v>0</v>
      </c>
      <c r="D299" s="250">
        <v>9685177643.6599998</v>
      </c>
      <c r="E299" s="250">
        <v>0</v>
      </c>
      <c r="F299" s="250">
        <v>9685177643.6599998</v>
      </c>
      <c r="G299" s="250">
        <v>0</v>
      </c>
      <c r="H299" s="263">
        <v>9685177643.6599998</v>
      </c>
    </row>
    <row r="300" spans="1:8">
      <c r="A300" s="264" t="s">
        <v>881</v>
      </c>
      <c r="B300" s="245" t="s">
        <v>914</v>
      </c>
      <c r="C300" s="251">
        <v>0</v>
      </c>
      <c r="D300" s="251">
        <v>9685177643.6599998</v>
      </c>
      <c r="E300" s="251">
        <v>0</v>
      </c>
      <c r="F300" s="251">
        <v>9685177643.6599998</v>
      </c>
      <c r="G300" s="251">
        <v>0</v>
      </c>
      <c r="H300" s="265">
        <v>9685177643.6599998</v>
      </c>
    </row>
    <row r="301" spans="1:8">
      <c r="A301" s="261" t="s">
        <v>587</v>
      </c>
      <c r="B301" s="246" t="s">
        <v>98</v>
      </c>
      <c r="C301" s="249">
        <v>0</v>
      </c>
      <c r="D301" s="249">
        <v>0</v>
      </c>
      <c r="E301" s="249">
        <v>0</v>
      </c>
      <c r="F301" s="249">
        <v>0</v>
      </c>
      <c r="G301" s="249">
        <v>0</v>
      </c>
      <c r="H301" s="262">
        <v>0</v>
      </c>
    </row>
    <row r="302" spans="1:8">
      <c r="A302" s="233" t="s">
        <v>588</v>
      </c>
      <c r="B302" s="244" t="s">
        <v>589</v>
      </c>
      <c r="C302" s="250">
        <v>0</v>
      </c>
      <c r="D302" s="250">
        <v>0</v>
      </c>
      <c r="E302" s="250">
        <v>0</v>
      </c>
      <c r="F302" s="250">
        <v>0</v>
      </c>
      <c r="G302" s="250">
        <v>0</v>
      </c>
      <c r="H302" s="263">
        <v>0</v>
      </c>
    </row>
    <row r="303" spans="1:8">
      <c r="A303" s="264" t="s">
        <v>590</v>
      </c>
      <c r="B303" s="245" t="s">
        <v>591</v>
      </c>
      <c r="C303" s="251">
        <v>0</v>
      </c>
      <c r="D303" s="251">
        <v>0</v>
      </c>
      <c r="E303" s="251">
        <v>0</v>
      </c>
      <c r="F303" s="251">
        <v>0</v>
      </c>
      <c r="G303" s="251">
        <v>0</v>
      </c>
      <c r="H303" s="265">
        <v>0</v>
      </c>
    </row>
    <row r="304" spans="1:8">
      <c r="A304" s="264" t="s">
        <v>592</v>
      </c>
      <c r="B304" s="245" t="s">
        <v>593</v>
      </c>
      <c r="C304" s="251">
        <v>0</v>
      </c>
      <c r="D304" s="251">
        <v>0</v>
      </c>
      <c r="E304" s="251">
        <v>0</v>
      </c>
      <c r="F304" s="251">
        <v>0</v>
      </c>
      <c r="G304" s="251">
        <v>0</v>
      </c>
      <c r="H304" s="265">
        <v>0</v>
      </c>
    </row>
    <row r="305" spans="1:8">
      <c r="A305" s="264" t="s">
        <v>594</v>
      </c>
      <c r="B305" s="245" t="s">
        <v>595</v>
      </c>
      <c r="C305" s="251">
        <v>0</v>
      </c>
      <c r="D305" s="251">
        <v>0</v>
      </c>
      <c r="E305" s="251">
        <v>0</v>
      </c>
      <c r="F305" s="251">
        <v>0</v>
      </c>
      <c r="G305" s="251">
        <v>0</v>
      </c>
      <c r="H305" s="265">
        <v>0</v>
      </c>
    </row>
    <row r="306" spans="1:8">
      <c r="A306" s="233" t="s">
        <v>596</v>
      </c>
      <c r="B306" s="244" t="s">
        <v>597</v>
      </c>
      <c r="C306" s="250">
        <v>0</v>
      </c>
      <c r="D306" s="250">
        <v>0</v>
      </c>
      <c r="E306" s="250">
        <v>0</v>
      </c>
      <c r="F306" s="250">
        <v>0</v>
      </c>
      <c r="G306" s="250">
        <v>0</v>
      </c>
      <c r="H306" s="263">
        <v>0</v>
      </c>
    </row>
    <row r="307" spans="1:8">
      <c r="A307" s="264" t="s">
        <v>598</v>
      </c>
      <c r="B307" s="245" t="s">
        <v>599</v>
      </c>
      <c r="C307" s="251">
        <v>0</v>
      </c>
      <c r="D307" s="251">
        <v>0</v>
      </c>
      <c r="E307" s="251">
        <v>0</v>
      </c>
      <c r="F307" s="251">
        <v>0</v>
      </c>
      <c r="G307" s="251">
        <v>0</v>
      </c>
      <c r="H307" s="265">
        <v>0</v>
      </c>
    </row>
    <row r="308" spans="1:8">
      <c r="A308" s="264" t="s">
        <v>600</v>
      </c>
      <c r="B308" s="245" t="s">
        <v>601</v>
      </c>
      <c r="C308" s="251">
        <v>0</v>
      </c>
      <c r="D308" s="251">
        <v>0</v>
      </c>
      <c r="E308" s="251">
        <v>0</v>
      </c>
      <c r="F308" s="251">
        <v>0</v>
      </c>
      <c r="G308" s="251">
        <v>0</v>
      </c>
      <c r="H308" s="265">
        <v>0</v>
      </c>
    </row>
    <row r="309" spans="1:8">
      <c r="A309" s="264" t="s">
        <v>602</v>
      </c>
      <c r="B309" s="245" t="s">
        <v>603</v>
      </c>
      <c r="C309" s="251">
        <v>0</v>
      </c>
      <c r="D309" s="251">
        <v>0</v>
      </c>
      <c r="E309" s="251">
        <v>0</v>
      </c>
      <c r="F309" s="251">
        <v>0</v>
      </c>
      <c r="G309" s="251">
        <v>0</v>
      </c>
      <c r="H309" s="265">
        <v>0</v>
      </c>
    </row>
    <row r="310" spans="1:8">
      <c r="A310" s="264" t="s">
        <v>604</v>
      </c>
      <c r="B310" s="245" t="s">
        <v>605</v>
      </c>
      <c r="C310" s="251">
        <v>0</v>
      </c>
      <c r="D310" s="251">
        <v>0</v>
      </c>
      <c r="E310" s="251">
        <v>0</v>
      </c>
      <c r="F310" s="251">
        <v>0</v>
      </c>
      <c r="G310" s="251">
        <v>0</v>
      </c>
      <c r="H310" s="265">
        <v>0</v>
      </c>
    </row>
    <row r="311" spans="1:8">
      <c r="A311" s="233" t="s">
        <v>606</v>
      </c>
      <c r="B311" s="244" t="s">
        <v>607</v>
      </c>
      <c r="C311" s="250">
        <v>0</v>
      </c>
      <c r="D311" s="250">
        <v>0</v>
      </c>
      <c r="E311" s="250">
        <v>0</v>
      </c>
      <c r="F311" s="250">
        <v>0</v>
      </c>
      <c r="G311" s="250">
        <v>0</v>
      </c>
      <c r="H311" s="263">
        <v>0</v>
      </c>
    </row>
    <row r="312" spans="1:8">
      <c r="A312" s="264" t="s">
        <v>608</v>
      </c>
      <c r="B312" s="245" t="s">
        <v>609</v>
      </c>
      <c r="C312" s="251">
        <v>0</v>
      </c>
      <c r="D312" s="251">
        <v>0</v>
      </c>
      <c r="E312" s="251">
        <v>0</v>
      </c>
      <c r="F312" s="251">
        <v>0</v>
      </c>
      <c r="G312" s="251">
        <v>0</v>
      </c>
      <c r="H312" s="265">
        <v>0</v>
      </c>
    </row>
    <row r="313" spans="1:8">
      <c r="A313" s="264" t="s">
        <v>610</v>
      </c>
      <c r="B313" s="245" t="s">
        <v>611</v>
      </c>
      <c r="C313" s="251">
        <v>0</v>
      </c>
      <c r="D313" s="251">
        <v>0</v>
      </c>
      <c r="E313" s="251">
        <v>0</v>
      </c>
      <c r="F313" s="251">
        <v>0</v>
      </c>
      <c r="G313" s="251">
        <v>0</v>
      </c>
      <c r="H313" s="265">
        <v>0</v>
      </c>
    </row>
    <row r="314" spans="1:8">
      <c r="A314" s="233" t="s">
        <v>612</v>
      </c>
      <c r="B314" s="244" t="s">
        <v>613</v>
      </c>
      <c r="C314" s="250">
        <v>0</v>
      </c>
      <c r="D314" s="250">
        <v>0</v>
      </c>
      <c r="E314" s="250">
        <v>0</v>
      </c>
      <c r="F314" s="250">
        <v>0</v>
      </c>
      <c r="G314" s="250">
        <v>0</v>
      </c>
      <c r="H314" s="263">
        <v>0</v>
      </c>
    </row>
    <row r="315" spans="1:8">
      <c r="A315" s="264" t="s">
        <v>614</v>
      </c>
      <c r="B315" s="245" t="s">
        <v>615</v>
      </c>
      <c r="C315" s="251">
        <v>0</v>
      </c>
      <c r="D315" s="251">
        <v>0</v>
      </c>
      <c r="E315" s="251">
        <v>0</v>
      </c>
      <c r="F315" s="251">
        <v>0</v>
      </c>
      <c r="G315" s="251">
        <v>0</v>
      </c>
      <c r="H315" s="265">
        <v>0</v>
      </c>
    </row>
    <row r="316" spans="1:8">
      <c r="A316" s="233" t="s">
        <v>616</v>
      </c>
      <c r="B316" s="244" t="s">
        <v>617</v>
      </c>
      <c r="C316" s="250">
        <v>0</v>
      </c>
      <c r="D316" s="250">
        <v>0</v>
      </c>
      <c r="E316" s="250">
        <v>0</v>
      </c>
      <c r="F316" s="250">
        <v>0</v>
      </c>
      <c r="G316" s="250">
        <v>0</v>
      </c>
      <c r="H316" s="263">
        <v>0</v>
      </c>
    </row>
    <row r="317" spans="1:8">
      <c r="A317" s="264" t="s">
        <v>618</v>
      </c>
      <c r="B317" s="245" t="s">
        <v>619</v>
      </c>
      <c r="C317" s="251">
        <v>0</v>
      </c>
      <c r="D317" s="251">
        <v>0</v>
      </c>
      <c r="E317" s="251">
        <v>0</v>
      </c>
      <c r="F317" s="251">
        <v>0</v>
      </c>
      <c r="G317" s="251">
        <v>0</v>
      </c>
      <c r="H317" s="265">
        <v>0</v>
      </c>
    </row>
    <row r="318" spans="1:8">
      <c r="A318" s="264" t="s">
        <v>620</v>
      </c>
      <c r="B318" s="245" t="s">
        <v>621</v>
      </c>
      <c r="C318" s="251">
        <v>0</v>
      </c>
      <c r="D318" s="251">
        <v>0</v>
      </c>
      <c r="E318" s="251">
        <v>0</v>
      </c>
      <c r="F318" s="251">
        <v>0</v>
      </c>
      <c r="G318" s="251">
        <v>0</v>
      </c>
      <c r="H318" s="265">
        <v>0</v>
      </c>
    </row>
    <row r="319" spans="1:8">
      <c r="A319" s="258" t="s">
        <v>156</v>
      </c>
      <c r="B319" s="223" t="s">
        <v>622</v>
      </c>
      <c r="C319" s="247">
        <v>22402695437.060001</v>
      </c>
      <c r="D319" s="247">
        <v>717161177.95000005</v>
      </c>
      <c r="E319" s="247">
        <v>1476345790.9000001</v>
      </c>
      <c r="F319" s="247">
        <v>23161880050.009998</v>
      </c>
      <c r="G319" s="247">
        <v>0</v>
      </c>
      <c r="H319" s="259">
        <v>23161880050.009998</v>
      </c>
    </row>
    <row r="320" spans="1:8">
      <c r="A320" s="127" t="s">
        <v>158</v>
      </c>
      <c r="B320" s="225" t="s">
        <v>159</v>
      </c>
      <c r="C320" s="248">
        <v>21435478653</v>
      </c>
      <c r="D320" s="248">
        <v>716372791.33000004</v>
      </c>
      <c r="E320" s="248">
        <v>840827540.65999997</v>
      </c>
      <c r="F320" s="248">
        <v>21559933402.330002</v>
      </c>
      <c r="G320" s="248">
        <v>0</v>
      </c>
      <c r="H320" s="260">
        <v>21559933402.330002</v>
      </c>
    </row>
    <row r="321" spans="1:8">
      <c r="A321" s="261" t="s">
        <v>160</v>
      </c>
      <c r="B321" s="246" t="s">
        <v>161</v>
      </c>
      <c r="C321" s="249">
        <v>21448431638</v>
      </c>
      <c r="D321" s="249">
        <v>715331398.33000004</v>
      </c>
      <c r="E321" s="249">
        <v>840827540.65999997</v>
      </c>
      <c r="F321" s="249">
        <v>21573927780.330002</v>
      </c>
      <c r="G321" s="249">
        <v>0</v>
      </c>
      <c r="H321" s="262">
        <v>21573927780.330002</v>
      </c>
    </row>
    <row r="322" spans="1:8">
      <c r="A322" s="233" t="s">
        <v>623</v>
      </c>
      <c r="B322" s="244" t="s">
        <v>231</v>
      </c>
      <c r="C322" s="250">
        <v>21448431638</v>
      </c>
      <c r="D322" s="250">
        <v>715331398.33000004</v>
      </c>
      <c r="E322" s="250">
        <v>840827540.65999997</v>
      </c>
      <c r="F322" s="250">
        <v>21573927780.330002</v>
      </c>
      <c r="G322" s="250">
        <v>0</v>
      </c>
      <c r="H322" s="263">
        <v>21573927780.330002</v>
      </c>
    </row>
    <row r="323" spans="1:8">
      <c r="A323" s="264" t="s">
        <v>624</v>
      </c>
      <c r="B323" s="245" t="s">
        <v>231</v>
      </c>
      <c r="C323" s="251">
        <v>21448431638</v>
      </c>
      <c r="D323" s="251">
        <v>715331398.33000004</v>
      </c>
      <c r="E323" s="251">
        <v>840827540.65999997</v>
      </c>
      <c r="F323" s="251">
        <v>21573927780.330002</v>
      </c>
      <c r="G323" s="251">
        <v>0</v>
      </c>
      <c r="H323" s="265">
        <v>21573927780.330002</v>
      </c>
    </row>
    <row r="324" spans="1:8">
      <c r="A324" s="261" t="s">
        <v>162</v>
      </c>
      <c r="B324" s="246" t="s">
        <v>163</v>
      </c>
      <c r="C324" s="249">
        <v>-12952985</v>
      </c>
      <c r="D324" s="249">
        <v>1041393</v>
      </c>
      <c r="E324" s="249">
        <v>0</v>
      </c>
      <c r="F324" s="249">
        <v>-13994378</v>
      </c>
      <c r="G324" s="249">
        <v>0</v>
      </c>
      <c r="H324" s="262">
        <v>-13994378</v>
      </c>
    </row>
    <row r="325" spans="1:8">
      <c r="A325" s="233" t="s">
        <v>625</v>
      </c>
      <c r="B325" s="244" t="s">
        <v>243</v>
      </c>
      <c r="C325" s="250">
        <v>-12952985</v>
      </c>
      <c r="D325" s="250">
        <v>1041393</v>
      </c>
      <c r="E325" s="250">
        <v>0</v>
      </c>
      <c r="F325" s="250">
        <v>-13994378</v>
      </c>
      <c r="G325" s="250">
        <v>0</v>
      </c>
      <c r="H325" s="263">
        <v>-13994378</v>
      </c>
    </row>
    <row r="326" spans="1:8">
      <c r="A326" s="264" t="s">
        <v>626</v>
      </c>
      <c r="B326" s="245" t="s">
        <v>243</v>
      </c>
      <c r="C326" s="251">
        <v>-12952985</v>
      </c>
      <c r="D326" s="251">
        <v>1041393</v>
      </c>
      <c r="E326" s="251">
        <v>0</v>
      </c>
      <c r="F326" s="251">
        <v>-13994378</v>
      </c>
      <c r="G326" s="251">
        <v>0</v>
      </c>
      <c r="H326" s="265">
        <v>-13994378</v>
      </c>
    </row>
    <row r="327" spans="1:8">
      <c r="A327" s="127" t="s">
        <v>164</v>
      </c>
      <c r="B327" s="225" t="s">
        <v>165</v>
      </c>
      <c r="C327" s="248">
        <v>967216784.05999994</v>
      </c>
      <c r="D327" s="248">
        <v>788386.62</v>
      </c>
      <c r="E327" s="248">
        <v>635518250.24000001</v>
      </c>
      <c r="F327" s="248">
        <v>1601946647.6800001</v>
      </c>
      <c r="G327" s="248">
        <v>0</v>
      </c>
      <c r="H327" s="260">
        <v>1601946647.6800001</v>
      </c>
    </row>
    <row r="328" spans="1:8">
      <c r="A328" s="261" t="s">
        <v>166</v>
      </c>
      <c r="B328" s="246" t="s">
        <v>167</v>
      </c>
      <c r="C328" s="249">
        <v>702895924</v>
      </c>
      <c r="D328" s="249">
        <v>652063</v>
      </c>
      <c r="E328" s="249">
        <v>175705385</v>
      </c>
      <c r="F328" s="249">
        <v>877949246</v>
      </c>
      <c r="G328" s="249">
        <v>0</v>
      </c>
      <c r="H328" s="262">
        <v>877949246</v>
      </c>
    </row>
    <row r="329" spans="1:8">
      <c r="A329" s="233" t="s">
        <v>627</v>
      </c>
      <c r="B329" s="244" t="s">
        <v>628</v>
      </c>
      <c r="C329" s="250">
        <v>445648576</v>
      </c>
      <c r="D329" s="250">
        <v>0</v>
      </c>
      <c r="E329" s="250">
        <v>152795900</v>
      </c>
      <c r="F329" s="250">
        <v>598444476</v>
      </c>
      <c r="G329" s="250">
        <v>0</v>
      </c>
      <c r="H329" s="263">
        <v>598444476</v>
      </c>
    </row>
    <row r="330" spans="1:8">
      <c r="A330" s="264" t="s">
        <v>629</v>
      </c>
      <c r="B330" s="245" t="s">
        <v>628</v>
      </c>
      <c r="C330" s="251">
        <v>445648576</v>
      </c>
      <c r="D330" s="251">
        <v>0</v>
      </c>
      <c r="E330" s="251">
        <v>152795900</v>
      </c>
      <c r="F330" s="251">
        <v>598444476</v>
      </c>
      <c r="G330" s="251">
        <v>0</v>
      </c>
      <c r="H330" s="265">
        <v>598444476</v>
      </c>
    </row>
    <row r="331" spans="1:8">
      <c r="A331" s="233" t="s">
        <v>630</v>
      </c>
      <c r="B331" s="244" t="s">
        <v>631</v>
      </c>
      <c r="C331" s="250">
        <v>257247348</v>
      </c>
      <c r="D331" s="250">
        <v>652063</v>
      </c>
      <c r="E331" s="250">
        <v>22909485</v>
      </c>
      <c r="F331" s="250">
        <v>279504770</v>
      </c>
      <c r="G331" s="250">
        <v>0</v>
      </c>
      <c r="H331" s="263">
        <v>279504770</v>
      </c>
    </row>
    <row r="332" spans="1:8">
      <c r="A332" s="264" t="s">
        <v>632</v>
      </c>
      <c r="B332" s="245" t="s">
        <v>631</v>
      </c>
      <c r="C332" s="251">
        <v>257247348</v>
      </c>
      <c r="D332" s="251">
        <v>652063</v>
      </c>
      <c r="E332" s="251">
        <v>22909485</v>
      </c>
      <c r="F332" s="251">
        <v>279504770</v>
      </c>
      <c r="G332" s="251">
        <v>0</v>
      </c>
      <c r="H332" s="265">
        <v>279504770</v>
      </c>
    </row>
    <row r="333" spans="1:8">
      <c r="A333" s="261" t="s">
        <v>168</v>
      </c>
      <c r="B333" s="246" t="s">
        <v>169</v>
      </c>
      <c r="C333" s="249">
        <v>237874479.38999999</v>
      </c>
      <c r="D333" s="249">
        <v>136323.62</v>
      </c>
      <c r="E333" s="249">
        <v>2362656.2400000002</v>
      </c>
      <c r="F333" s="249">
        <v>240100812.00999999</v>
      </c>
      <c r="G333" s="249">
        <v>0</v>
      </c>
      <c r="H333" s="262">
        <v>240100812.00999999</v>
      </c>
    </row>
    <row r="334" spans="1:8">
      <c r="A334" s="233" t="s">
        <v>633</v>
      </c>
      <c r="B334" s="244" t="s">
        <v>634</v>
      </c>
      <c r="C334" s="250">
        <v>227649025</v>
      </c>
      <c r="D334" s="250">
        <v>0</v>
      </c>
      <c r="E334" s="250">
        <v>0</v>
      </c>
      <c r="F334" s="250">
        <v>227649025</v>
      </c>
      <c r="G334" s="250">
        <v>0</v>
      </c>
      <c r="H334" s="263">
        <v>227649025</v>
      </c>
    </row>
    <row r="335" spans="1:8">
      <c r="A335" s="264" t="s">
        <v>635</v>
      </c>
      <c r="B335" s="245" t="s">
        <v>636</v>
      </c>
      <c r="C335" s="251">
        <v>227649025</v>
      </c>
      <c r="D335" s="251">
        <v>0</v>
      </c>
      <c r="E335" s="251">
        <v>0</v>
      </c>
      <c r="F335" s="251">
        <v>227649025</v>
      </c>
      <c r="G335" s="251">
        <v>0</v>
      </c>
      <c r="H335" s="265">
        <v>227649025</v>
      </c>
    </row>
    <row r="336" spans="1:8">
      <c r="A336" s="233" t="s">
        <v>803</v>
      </c>
      <c r="B336" s="244" t="s">
        <v>804</v>
      </c>
      <c r="C336" s="250">
        <v>5574519</v>
      </c>
      <c r="D336" s="250">
        <v>0</v>
      </c>
      <c r="E336" s="250">
        <v>0</v>
      </c>
      <c r="F336" s="250">
        <v>5574519</v>
      </c>
      <c r="G336" s="250">
        <v>0</v>
      </c>
      <c r="H336" s="263">
        <v>5574519</v>
      </c>
    </row>
    <row r="337" spans="1:8">
      <c r="A337" s="264" t="s">
        <v>805</v>
      </c>
      <c r="B337" s="245" t="s">
        <v>804</v>
      </c>
      <c r="C337" s="251">
        <v>5574519</v>
      </c>
      <c r="D337" s="251">
        <v>0</v>
      </c>
      <c r="E337" s="251">
        <v>0</v>
      </c>
      <c r="F337" s="251">
        <v>5574519</v>
      </c>
      <c r="G337" s="251">
        <v>0</v>
      </c>
      <c r="H337" s="265">
        <v>5574519</v>
      </c>
    </row>
    <row r="338" spans="1:8">
      <c r="A338" s="233" t="s">
        <v>637</v>
      </c>
      <c r="B338" s="244" t="s">
        <v>638</v>
      </c>
      <c r="C338" s="250">
        <v>4650935.3899999997</v>
      </c>
      <c r="D338" s="250">
        <v>136323.62</v>
      </c>
      <c r="E338" s="250">
        <v>2362656.2400000002</v>
      </c>
      <c r="F338" s="250">
        <v>6877268.0099999998</v>
      </c>
      <c r="G338" s="250">
        <v>0</v>
      </c>
      <c r="H338" s="263">
        <v>6877268.0099999998</v>
      </c>
    </row>
    <row r="339" spans="1:8">
      <c r="A339" s="264" t="s">
        <v>847</v>
      </c>
      <c r="B339" s="245" t="s">
        <v>638</v>
      </c>
      <c r="C339" s="251">
        <v>756</v>
      </c>
      <c r="D339" s="251">
        <v>0</v>
      </c>
      <c r="E339" s="251">
        <v>0</v>
      </c>
      <c r="F339" s="251">
        <v>756</v>
      </c>
      <c r="G339" s="251">
        <v>0</v>
      </c>
      <c r="H339" s="265">
        <v>756</v>
      </c>
    </row>
    <row r="340" spans="1:8">
      <c r="A340" s="264" t="s">
        <v>639</v>
      </c>
      <c r="B340" s="245" t="s">
        <v>640</v>
      </c>
      <c r="C340" s="251">
        <v>363.39</v>
      </c>
      <c r="D340" s="251">
        <v>0</v>
      </c>
      <c r="E340" s="251">
        <v>742</v>
      </c>
      <c r="F340" s="251">
        <v>1105.3900000000001</v>
      </c>
      <c r="G340" s="251">
        <v>0</v>
      </c>
      <c r="H340" s="265">
        <v>1105.3900000000001</v>
      </c>
    </row>
    <row r="341" spans="1:8">
      <c r="A341" s="264" t="s">
        <v>843</v>
      </c>
      <c r="B341" s="245" t="s">
        <v>846</v>
      </c>
      <c r="C341" s="251">
        <v>4649816</v>
      </c>
      <c r="D341" s="251">
        <v>136323.62</v>
      </c>
      <c r="E341" s="251">
        <v>2361914.2400000002</v>
      </c>
      <c r="F341" s="251">
        <v>6875406.6200000001</v>
      </c>
      <c r="G341" s="251">
        <v>0</v>
      </c>
      <c r="H341" s="265">
        <v>6875406.6200000001</v>
      </c>
    </row>
    <row r="342" spans="1:8">
      <c r="A342" s="261" t="s">
        <v>170</v>
      </c>
      <c r="B342" s="246" t="s">
        <v>641</v>
      </c>
      <c r="C342" s="249">
        <v>26446380.670000002</v>
      </c>
      <c r="D342" s="249">
        <v>0</v>
      </c>
      <c r="E342" s="249">
        <v>457450209</v>
      </c>
      <c r="F342" s="249">
        <v>483896589.67000002</v>
      </c>
      <c r="G342" s="249">
        <v>0</v>
      </c>
      <c r="H342" s="262">
        <v>483896589.67000002</v>
      </c>
    </row>
    <row r="343" spans="1:8">
      <c r="A343" s="233" t="s">
        <v>642</v>
      </c>
      <c r="B343" s="244" t="s">
        <v>589</v>
      </c>
      <c r="C343" s="250">
        <v>26446380.670000002</v>
      </c>
      <c r="D343" s="250">
        <v>0</v>
      </c>
      <c r="E343" s="250">
        <v>103692742</v>
      </c>
      <c r="F343" s="250">
        <v>130139122.67</v>
      </c>
      <c r="G343" s="250">
        <v>0</v>
      </c>
      <c r="H343" s="263">
        <v>130139122.67</v>
      </c>
    </row>
    <row r="344" spans="1:8">
      <c r="A344" s="264" t="s">
        <v>643</v>
      </c>
      <c r="B344" s="245" t="s">
        <v>644</v>
      </c>
      <c r="C344" s="251">
        <v>26446380.670000002</v>
      </c>
      <c r="D344" s="251">
        <v>0</v>
      </c>
      <c r="E344" s="251">
        <v>103692742</v>
      </c>
      <c r="F344" s="251">
        <v>130139122.67</v>
      </c>
      <c r="G344" s="251">
        <v>0</v>
      </c>
      <c r="H344" s="265">
        <v>130139122.67</v>
      </c>
    </row>
    <row r="345" spans="1:8">
      <c r="A345" s="233" t="s">
        <v>872</v>
      </c>
      <c r="B345" s="244" t="s">
        <v>597</v>
      </c>
      <c r="C345" s="250">
        <v>0</v>
      </c>
      <c r="D345" s="250">
        <v>0</v>
      </c>
      <c r="E345" s="250">
        <v>353757467</v>
      </c>
      <c r="F345" s="250">
        <v>353757467</v>
      </c>
      <c r="G345" s="250">
        <v>0</v>
      </c>
      <c r="H345" s="263">
        <v>353757467</v>
      </c>
    </row>
    <row r="346" spans="1:8">
      <c r="A346" s="264" t="s">
        <v>873</v>
      </c>
      <c r="B346" s="245" t="s">
        <v>256</v>
      </c>
      <c r="C346" s="251">
        <v>0</v>
      </c>
      <c r="D346" s="251">
        <v>0</v>
      </c>
      <c r="E346" s="251">
        <v>353757467</v>
      </c>
      <c r="F346" s="251">
        <v>353757467</v>
      </c>
      <c r="G346" s="251">
        <v>0</v>
      </c>
      <c r="H346" s="265">
        <v>353757467</v>
      </c>
    </row>
    <row r="347" spans="1:8">
      <c r="A347" s="258" t="s">
        <v>172</v>
      </c>
      <c r="B347" s="223" t="s">
        <v>173</v>
      </c>
      <c r="C347" s="247">
        <v>28192456272.09</v>
      </c>
      <c r="D347" s="247">
        <v>4809763548.6099997</v>
      </c>
      <c r="E347" s="247">
        <v>155162127.03</v>
      </c>
      <c r="F347" s="247">
        <v>32847057693.669998</v>
      </c>
      <c r="G347" s="247">
        <v>0</v>
      </c>
      <c r="H347" s="259">
        <v>32847057693.669998</v>
      </c>
    </row>
    <row r="348" spans="1:8">
      <c r="A348" s="127" t="s">
        <v>174</v>
      </c>
      <c r="B348" s="225" t="s">
        <v>175</v>
      </c>
      <c r="C348" s="248">
        <v>18995953047.360001</v>
      </c>
      <c r="D348" s="248">
        <v>3490198444.1500001</v>
      </c>
      <c r="E348" s="248">
        <v>142213381.91</v>
      </c>
      <c r="F348" s="248">
        <v>22343938109.599998</v>
      </c>
      <c r="G348" s="248">
        <v>0</v>
      </c>
      <c r="H348" s="260">
        <v>22343938109.599998</v>
      </c>
    </row>
    <row r="349" spans="1:8">
      <c r="A349" s="261" t="s">
        <v>176</v>
      </c>
      <c r="B349" s="246" t="s">
        <v>177</v>
      </c>
      <c r="C349" s="249">
        <v>6184170143.9799995</v>
      </c>
      <c r="D349" s="249">
        <v>520794817.06</v>
      </c>
      <c r="E349" s="249">
        <v>0</v>
      </c>
      <c r="F349" s="249">
        <v>6704964961.04</v>
      </c>
      <c r="G349" s="249">
        <v>0</v>
      </c>
      <c r="H349" s="262">
        <v>6704964961.04</v>
      </c>
    </row>
    <row r="350" spans="1:8">
      <c r="A350" s="233" t="s">
        <v>645</v>
      </c>
      <c r="B350" s="244" t="s">
        <v>646</v>
      </c>
      <c r="C350" s="250">
        <v>4496925639</v>
      </c>
      <c r="D350" s="250">
        <v>385071152</v>
      </c>
      <c r="E350" s="250">
        <v>0</v>
      </c>
      <c r="F350" s="250">
        <v>4881996791</v>
      </c>
      <c r="G350" s="250">
        <v>0</v>
      </c>
      <c r="H350" s="263">
        <v>4881996791</v>
      </c>
    </row>
    <row r="351" spans="1:8">
      <c r="A351" s="264" t="s">
        <v>647</v>
      </c>
      <c r="B351" s="245" t="s">
        <v>646</v>
      </c>
      <c r="C351" s="251">
        <v>4496925639</v>
      </c>
      <c r="D351" s="251">
        <v>385071152</v>
      </c>
      <c r="E351" s="251">
        <v>0</v>
      </c>
      <c r="F351" s="251">
        <v>4881996791</v>
      </c>
      <c r="G351" s="251">
        <v>0</v>
      </c>
      <c r="H351" s="265">
        <v>4881996791</v>
      </c>
    </row>
    <row r="352" spans="1:8">
      <c r="A352" s="233" t="s">
        <v>648</v>
      </c>
      <c r="B352" s="244" t="s">
        <v>649</v>
      </c>
      <c r="C352" s="250">
        <v>21767770</v>
      </c>
      <c r="D352" s="250">
        <v>1844550</v>
      </c>
      <c r="E352" s="250">
        <v>0</v>
      </c>
      <c r="F352" s="250">
        <v>23612320</v>
      </c>
      <c r="G352" s="250">
        <v>0</v>
      </c>
      <c r="H352" s="263">
        <v>23612320</v>
      </c>
    </row>
    <row r="353" spans="1:8">
      <c r="A353" s="264" t="s">
        <v>650</v>
      </c>
      <c r="B353" s="245" t="s">
        <v>649</v>
      </c>
      <c r="C353" s="251">
        <v>21767770</v>
      </c>
      <c r="D353" s="251">
        <v>1844550</v>
      </c>
      <c r="E353" s="251">
        <v>0</v>
      </c>
      <c r="F353" s="251">
        <v>23612320</v>
      </c>
      <c r="G353" s="251">
        <v>0</v>
      </c>
      <c r="H353" s="265">
        <v>23612320</v>
      </c>
    </row>
    <row r="354" spans="1:8">
      <c r="A354" s="233" t="s">
        <v>651</v>
      </c>
      <c r="B354" s="244" t="s">
        <v>652</v>
      </c>
      <c r="C354" s="250">
        <v>430294404</v>
      </c>
      <c r="D354" s="250">
        <v>30857766</v>
      </c>
      <c r="E354" s="250">
        <v>0</v>
      </c>
      <c r="F354" s="250">
        <v>461152170</v>
      </c>
      <c r="G354" s="250">
        <v>0</v>
      </c>
      <c r="H354" s="263">
        <v>461152170</v>
      </c>
    </row>
    <row r="355" spans="1:8">
      <c r="A355" s="264" t="s">
        <v>653</v>
      </c>
      <c r="B355" s="245" t="s">
        <v>652</v>
      </c>
      <c r="C355" s="251">
        <v>430294404</v>
      </c>
      <c r="D355" s="251">
        <v>30857766</v>
      </c>
      <c r="E355" s="251">
        <v>0</v>
      </c>
      <c r="F355" s="251">
        <v>461152170</v>
      </c>
      <c r="G355" s="251">
        <v>0</v>
      </c>
      <c r="H355" s="265">
        <v>461152170</v>
      </c>
    </row>
    <row r="356" spans="1:8">
      <c r="A356" s="233" t="s">
        <v>654</v>
      </c>
      <c r="B356" s="244" t="s">
        <v>655</v>
      </c>
      <c r="C356" s="250">
        <v>1034968667</v>
      </c>
      <c r="D356" s="250">
        <v>79820805</v>
      </c>
      <c r="E356" s="250">
        <v>0</v>
      </c>
      <c r="F356" s="250">
        <v>1114789472</v>
      </c>
      <c r="G356" s="250">
        <v>0</v>
      </c>
      <c r="H356" s="263">
        <v>1114789472</v>
      </c>
    </row>
    <row r="357" spans="1:8">
      <c r="A357" s="264" t="s">
        <v>656</v>
      </c>
      <c r="B357" s="245" t="s">
        <v>655</v>
      </c>
      <c r="C357" s="251">
        <v>1034968667</v>
      </c>
      <c r="D357" s="251">
        <v>79820805</v>
      </c>
      <c r="E357" s="251">
        <v>0</v>
      </c>
      <c r="F357" s="251">
        <v>1114789472</v>
      </c>
      <c r="G357" s="251">
        <v>0</v>
      </c>
      <c r="H357" s="265">
        <v>1114789472</v>
      </c>
    </row>
    <row r="358" spans="1:8">
      <c r="A358" s="233" t="s">
        <v>657</v>
      </c>
      <c r="B358" s="244" t="s">
        <v>538</v>
      </c>
      <c r="C358" s="250">
        <v>181848300.97999999</v>
      </c>
      <c r="D358" s="250">
        <v>21605207.059999999</v>
      </c>
      <c r="E358" s="250">
        <v>0</v>
      </c>
      <c r="F358" s="250">
        <v>203453508.03999999</v>
      </c>
      <c r="G358" s="250">
        <v>0</v>
      </c>
      <c r="H358" s="263">
        <v>203453508.03999999</v>
      </c>
    </row>
    <row r="359" spans="1:8">
      <c r="A359" s="264" t="s">
        <v>658</v>
      </c>
      <c r="B359" s="245" t="s">
        <v>659</v>
      </c>
      <c r="C359" s="251">
        <v>181848300.97999999</v>
      </c>
      <c r="D359" s="251">
        <v>21605207.059999999</v>
      </c>
      <c r="E359" s="251">
        <v>0</v>
      </c>
      <c r="F359" s="251">
        <v>203453508.03999999</v>
      </c>
      <c r="G359" s="251">
        <v>0</v>
      </c>
      <c r="H359" s="265">
        <v>203453508.03999999</v>
      </c>
    </row>
    <row r="360" spans="1:8">
      <c r="A360" s="233" t="s">
        <v>660</v>
      </c>
      <c r="B360" s="244" t="s">
        <v>661</v>
      </c>
      <c r="C360" s="250">
        <v>11330535</v>
      </c>
      <c r="D360" s="250">
        <v>984245</v>
      </c>
      <c r="E360" s="250">
        <v>0</v>
      </c>
      <c r="F360" s="250">
        <v>12314780</v>
      </c>
      <c r="G360" s="250">
        <v>0</v>
      </c>
      <c r="H360" s="263">
        <v>12314780</v>
      </c>
    </row>
    <row r="361" spans="1:8">
      <c r="A361" s="264" t="s">
        <v>662</v>
      </c>
      <c r="B361" s="245" t="s">
        <v>661</v>
      </c>
      <c r="C361" s="251">
        <v>11096191</v>
      </c>
      <c r="D361" s="251">
        <v>984245</v>
      </c>
      <c r="E361" s="251">
        <v>0</v>
      </c>
      <c r="F361" s="251">
        <v>12080436</v>
      </c>
      <c r="G361" s="251">
        <v>0</v>
      </c>
      <c r="H361" s="265">
        <v>12080436</v>
      </c>
    </row>
    <row r="362" spans="1:8">
      <c r="A362" s="264" t="s">
        <v>792</v>
      </c>
      <c r="B362" s="245" t="s">
        <v>793</v>
      </c>
      <c r="C362" s="251">
        <v>234344</v>
      </c>
      <c r="D362" s="251">
        <v>0</v>
      </c>
      <c r="E362" s="251">
        <v>0</v>
      </c>
      <c r="F362" s="251">
        <v>234344</v>
      </c>
      <c r="G362" s="251">
        <v>0</v>
      </c>
      <c r="H362" s="265">
        <v>234344</v>
      </c>
    </row>
    <row r="363" spans="1:8">
      <c r="A363" s="233" t="s">
        <v>663</v>
      </c>
      <c r="B363" s="244" t="s">
        <v>664</v>
      </c>
      <c r="C363" s="250">
        <v>7034828</v>
      </c>
      <c r="D363" s="250">
        <v>611092</v>
      </c>
      <c r="E363" s="250">
        <v>0</v>
      </c>
      <c r="F363" s="250">
        <v>7645920</v>
      </c>
      <c r="G363" s="250">
        <v>0</v>
      </c>
      <c r="H363" s="263">
        <v>7645920</v>
      </c>
    </row>
    <row r="364" spans="1:8">
      <c r="A364" s="264" t="s">
        <v>665</v>
      </c>
      <c r="B364" s="245" t="s">
        <v>664</v>
      </c>
      <c r="C364" s="251">
        <v>7034828</v>
      </c>
      <c r="D364" s="251">
        <v>611092</v>
      </c>
      <c r="E364" s="251">
        <v>0</v>
      </c>
      <c r="F364" s="251">
        <v>7645920</v>
      </c>
      <c r="G364" s="251">
        <v>0</v>
      </c>
      <c r="H364" s="265">
        <v>7645920</v>
      </c>
    </row>
    <row r="365" spans="1:8">
      <c r="A365" s="261" t="s">
        <v>178</v>
      </c>
      <c r="B365" s="246" t="s">
        <v>179</v>
      </c>
      <c r="C365" s="249">
        <v>1584569000</v>
      </c>
      <c r="D365" s="249">
        <v>147503200</v>
      </c>
      <c r="E365" s="249">
        <v>0</v>
      </c>
      <c r="F365" s="249">
        <v>1732072200</v>
      </c>
      <c r="G365" s="249">
        <v>0</v>
      </c>
      <c r="H365" s="262">
        <v>1732072200</v>
      </c>
    </row>
    <row r="366" spans="1:8">
      <c r="A366" s="233" t="s">
        <v>666</v>
      </c>
      <c r="B366" s="244" t="s">
        <v>558</v>
      </c>
      <c r="C366" s="250">
        <v>268542200</v>
      </c>
      <c r="D366" s="250">
        <v>36140900</v>
      </c>
      <c r="E366" s="250">
        <v>0</v>
      </c>
      <c r="F366" s="250">
        <v>304683100</v>
      </c>
      <c r="G366" s="250">
        <v>0</v>
      </c>
      <c r="H366" s="263">
        <v>304683100</v>
      </c>
    </row>
    <row r="367" spans="1:8">
      <c r="A367" s="264" t="s">
        <v>667</v>
      </c>
      <c r="B367" s="245" t="s">
        <v>558</v>
      </c>
      <c r="C367" s="251">
        <v>268542200</v>
      </c>
      <c r="D367" s="251">
        <v>36140900</v>
      </c>
      <c r="E367" s="251">
        <v>0</v>
      </c>
      <c r="F367" s="251">
        <v>304683100</v>
      </c>
      <c r="G367" s="251">
        <v>0</v>
      </c>
      <c r="H367" s="265">
        <v>304683100</v>
      </c>
    </row>
    <row r="368" spans="1:8">
      <c r="A368" s="233" t="s">
        <v>668</v>
      </c>
      <c r="B368" s="244" t="s">
        <v>669</v>
      </c>
      <c r="C368" s="250">
        <v>532411500</v>
      </c>
      <c r="D368" s="250">
        <v>45114900</v>
      </c>
      <c r="E368" s="250">
        <v>0</v>
      </c>
      <c r="F368" s="250">
        <v>577526400</v>
      </c>
      <c r="G368" s="250">
        <v>0</v>
      </c>
      <c r="H368" s="263">
        <v>577526400</v>
      </c>
    </row>
    <row r="369" spans="1:8">
      <c r="A369" s="264" t="s">
        <v>670</v>
      </c>
      <c r="B369" s="245" t="s">
        <v>669</v>
      </c>
      <c r="C369" s="251">
        <v>532411500</v>
      </c>
      <c r="D369" s="251">
        <v>45114900</v>
      </c>
      <c r="E369" s="251">
        <v>0</v>
      </c>
      <c r="F369" s="251">
        <v>577526400</v>
      </c>
      <c r="G369" s="251">
        <v>0</v>
      </c>
      <c r="H369" s="265">
        <v>577526400</v>
      </c>
    </row>
    <row r="370" spans="1:8">
      <c r="A370" s="233" t="s">
        <v>671</v>
      </c>
      <c r="B370" s="244" t="s">
        <v>672</v>
      </c>
      <c r="C370" s="250">
        <v>34249500</v>
      </c>
      <c r="D370" s="250">
        <v>2881200</v>
      </c>
      <c r="E370" s="250">
        <v>0</v>
      </c>
      <c r="F370" s="250">
        <v>37130700</v>
      </c>
      <c r="G370" s="250">
        <v>0</v>
      </c>
      <c r="H370" s="263">
        <v>37130700</v>
      </c>
    </row>
    <row r="371" spans="1:8">
      <c r="A371" s="264" t="s">
        <v>673</v>
      </c>
      <c r="B371" s="245" t="s">
        <v>672</v>
      </c>
      <c r="C371" s="251">
        <v>34249500</v>
      </c>
      <c r="D371" s="251">
        <v>2881200</v>
      </c>
      <c r="E371" s="251">
        <v>0</v>
      </c>
      <c r="F371" s="251">
        <v>37130700</v>
      </c>
      <c r="G371" s="251">
        <v>0</v>
      </c>
      <c r="H371" s="265">
        <v>37130700</v>
      </c>
    </row>
    <row r="372" spans="1:8">
      <c r="A372" s="233" t="s">
        <v>674</v>
      </c>
      <c r="B372" s="244" t="s">
        <v>675</v>
      </c>
      <c r="C372" s="250">
        <v>749365800</v>
      </c>
      <c r="D372" s="250">
        <v>63366200</v>
      </c>
      <c r="E372" s="250">
        <v>0</v>
      </c>
      <c r="F372" s="250">
        <v>812732000</v>
      </c>
      <c r="G372" s="250">
        <v>0</v>
      </c>
      <c r="H372" s="263">
        <v>812732000</v>
      </c>
    </row>
    <row r="373" spans="1:8">
      <c r="A373" s="264" t="s">
        <v>676</v>
      </c>
      <c r="B373" s="245" t="s">
        <v>675</v>
      </c>
      <c r="C373" s="251">
        <v>749365800</v>
      </c>
      <c r="D373" s="251">
        <v>63366200</v>
      </c>
      <c r="E373" s="251">
        <v>0</v>
      </c>
      <c r="F373" s="251">
        <v>812732000</v>
      </c>
      <c r="G373" s="251">
        <v>0</v>
      </c>
      <c r="H373" s="265">
        <v>812732000</v>
      </c>
    </row>
    <row r="374" spans="1:8">
      <c r="A374" s="261" t="s">
        <v>180</v>
      </c>
      <c r="B374" s="246" t="s">
        <v>181</v>
      </c>
      <c r="C374" s="249">
        <v>335787900</v>
      </c>
      <c r="D374" s="249">
        <v>45186700</v>
      </c>
      <c r="E374" s="249">
        <v>0</v>
      </c>
      <c r="F374" s="249">
        <v>380974600</v>
      </c>
      <c r="G374" s="249">
        <v>0</v>
      </c>
      <c r="H374" s="262">
        <v>380974600</v>
      </c>
    </row>
    <row r="375" spans="1:8">
      <c r="A375" s="233" t="s">
        <v>677</v>
      </c>
      <c r="B375" s="244" t="s">
        <v>495</v>
      </c>
      <c r="C375" s="250">
        <v>201405600</v>
      </c>
      <c r="D375" s="250">
        <v>27105800</v>
      </c>
      <c r="E375" s="250">
        <v>0</v>
      </c>
      <c r="F375" s="250">
        <v>228511400</v>
      </c>
      <c r="G375" s="250">
        <v>0</v>
      </c>
      <c r="H375" s="263">
        <v>228511400</v>
      </c>
    </row>
    <row r="376" spans="1:8">
      <c r="A376" s="264" t="s">
        <v>678</v>
      </c>
      <c r="B376" s="245" t="s">
        <v>495</v>
      </c>
      <c r="C376" s="251">
        <v>201405600</v>
      </c>
      <c r="D376" s="251">
        <v>27105800</v>
      </c>
      <c r="E376" s="251">
        <v>0</v>
      </c>
      <c r="F376" s="251">
        <v>228511400</v>
      </c>
      <c r="G376" s="251">
        <v>0</v>
      </c>
      <c r="H376" s="265">
        <v>228511400</v>
      </c>
    </row>
    <row r="377" spans="1:8">
      <c r="A377" s="233" t="s">
        <v>679</v>
      </c>
      <c r="B377" s="244" t="s">
        <v>497</v>
      </c>
      <c r="C377" s="250">
        <v>33605400</v>
      </c>
      <c r="D377" s="250">
        <v>4521500</v>
      </c>
      <c r="E377" s="250">
        <v>0</v>
      </c>
      <c r="F377" s="250">
        <v>38126900</v>
      </c>
      <c r="G377" s="250">
        <v>0</v>
      </c>
      <c r="H377" s="263">
        <v>38126900</v>
      </c>
    </row>
    <row r="378" spans="1:8">
      <c r="A378" s="264" t="s">
        <v>680</v>
      </c>
      <c r="B378" s="245" t="s">
        <v>497</v>
      </c>
      <c r="C378" s="251">
        <v>33605400</v>
      </c>
      <c r="D378" s="251">
        <v>4521500</v>
      </c>
      <c r="E378" s="251">
        <v>0</v>
      </c>
      <c r="F378" s="251">
        <v>38126900</v>
      </c>
      <c r="G378" s="251">
        <v>0</v>
      </c>
      <c r="H378" s="265">
        <v>38126900</v>
      </c>
    </row>
    <row r="379" spans="1:8">
      <c r="A379" s="233" t="s">
        <v>681</v>
      </c>
      <c r="B379" s="244" t="s">
        <v>485</v>
      </c>
      <c r="C379" s="250">
        <v>33605400</v>
      </c>
      <c r="D379" s="250">
        <v>4521000</v>
      </c>
      <c r="E379" s="250">
        <v>0</v>
      </c>
      <c r="F379" s="250">
        <v>38126400</v>
      </c>
      <c r="G379" s="250">
        <v>0</v>
      </c>
      <c r="H379" s="263">
        <v>38126400</v>
      </c>
    </row>
    <row r="380" spans="1:8">
      <c r="A380" s="264" t="s">
        <v>682</v>
      </c>
      <c r="B380" s="245" t="s">
        <v>485</v>
      </c>
      <c r="C380" s="251">
        <v>33605400</v>
      </c>
      <c r="D380" s="251">
        <v>4521000</v>
      </c>
      <c r="E380" s="251">
        <v>0</v>
      </c>
      <c r="F380" s="251">
        <v>38126400</v>
      </c>
      <c r="G380" s="251">
        <v>0</v>
      </c>
      <c r="H380" s="265">
        <v>38126400</v>
      </c>
    </row>
    <row r="381" spans="1:8">
      <c r="A381" s="233" t="s">
        <v>683</v>
      </c>
      <c r="B381" s="244" t="s">
        <v>483</v>
      </c>
      <c r="C381" s="250">
        <v>67171500</v>
      </c>
      <c r="D381" s="250">
        <v>9038400</v>
      </c>
      <c r="E381" s="250">
        <v>0</v>
      </c>
      <c r="F381" s="250">
        <v>76209900</v>
      </c>
      <c r="G381" s="250">
        <v>0</v>
      </c>
      <c r="H381" s="263">
        <v>76209900</v>
      </c>
    </row>
    <row r="382" spans="1:8">
      <c r="A382" s="264" t="s">
        <v>684</v>
      </c>
      <c r="B382" s="245" t="s">
        <v>483</v>
      </c>
      <c r="C382" s="251">
        <v>67171500</v>
      </c>
      <c r="D382" s="251">
        <v>9038400</v>
      </c>
      <c r="E382" s="251">
        <v>0</v>
      </c>
      <c r="F382" s="251">
        <v>76209900</v>
      </c>
      <c r="G382" s="251">
        <v>0</v>
      </c>
      <c r="H382" s="265">
        <v>76209900</v>
      </c>
    </row>
    <row r="383" spans="1:8">
      <c r="A383" s="261" t="s">
        <v>182</v>
      </c>
      <c r="B383" s="246" t="s">
        <v>183</v>
      </c>
      <c r="C383" s="249">
        <v>2029363175.54</v>
      </c>
      <c r="D383" s="249">
        <v>391652537.17000002</v>
      </c>
      <c r="E383" s="249">
        <v>0</v>
      </c>
      <c r="F383" s="249">
        <v>2421015712.71</v>
      </c>
      <c r="G383" s="249">
        <v>0</v>
      </c>
      <c r="H383" s="262">
        <v>2421015712.71</v>
      </c>
    </row>
    <row r="384" spans="1:8">
      <c r="A384" s="233" t="s">
        <v>685</v>
      </c>
      <c r="B384" s="244" t="s">
        <v>524</v>
      </c>
      <c r="C384" s="250">
        <v>380359776.72000003</v>
      </c>
      <c r="D384" s="250">
        <v>73332366.709999993</v>
      </c>
      <c r="E384" s="250">
        <v>0</v>
      </c>
      <c r="F384" s="250">
        <v>453692143.43000001</v>
      </c>
      <c r="G384" s="250">
        <v>0</v>
      </c>
      <c r="H384" s="263">
        <v>453692143.43000001</v>
      </c>
    </row>
    <row r="385" spans="1:8">
      <c r="A385" s="264" t="s">
        <v>686</v>
      </c>
      <c r="B385" s="245" t="s">
        <v>524</v>
      </c>
      <c r="C385" s="251">
        <v>380359776.72000003</v>
      </c>
      <c r="D385" s="251">
        <v>73332366.709999993</v>
      </c>
      <c r="E385" s="251">
        <v>0</v>
      </c>
      <c r="F385" s="251">
        <v>453692143.43000001</v>
      </c>
      <c r="G385" s="251">
        <v>0</v>
      </c>
      <c r="H385" s="265">
        <v>453692143.43000001</v>
      </c>
    </row>
    <row r="386" spans="1:8">
      <c r="A386" s="233" t="s">
        <v>687</v>
      </c>
      <c r="B386" s="244" t="s">
        <v>521</v>
      </c>
      <c r="C386" s="250">
        <v>536749010.29000002</v>
      </c>
      <c r="D386" s="250">
        <v>156083303.21000001</v>
      </c>
      <c r="E386" s="250">
        <v>0</v>
      </c>
      <c r="F386" s="250">
        <v>692832313.5</v>
      </c>
      <c r="G386" s="250">
        <v>0</v>
      </c>
      <c r="H386" s="263">
        <v>692832313.5</v>
      </c>
    </row>
    <row r="387" spans="1:8">
      <c r="A387" s="264" t="s">
        <v>688</v>
      </c>
      <c r="B387" s="245" t="s">
        <v>521</v>
      </c>
      <c r="C387" s="251">
        <v>536749010.29000002</v>
      </c>
      <c r="D387" s="251">
        <v>156083303.21000001</v>
      </c>
      <c r="E387" s="251">
        <v>0</v>
      </c>
      <c r="F387" s="251">
        <v>692832313.5</v>
      </c>
      <c r="G387" s="251">
        <v>0</v>
      </c>
      <c r="H387" s="265">
        <v>692832313.5</v>
      </c>
    </row>
    <row r="388" spans="1:8">
      <c r="A388" s="233" t="s">
        <v>689</v>
      </c>
      <c r="B388" s="244" t="s">
        <v>527</v>
      </c>
      <c r="C388" s="250">
        <v>274829856.31999999</v>
      </c>
      <c r="D388" s="250">
        <v>61036906.93</v>
      </c>
      <c r="E388" s="250">
        <v>0</v>
      </c>
      <c r="F388" s="250">
        <v>335866763.25</v>
      </c>
      <c r="G388" s="250">
        <v>0</v>
      </c>
      <c r="H388" s="263">
        <v>335866763.25</v>
      </c>
    </row>
    <row r="389" spans="1:8">
      <c r="A389" s="264" t="s">
        <v>690</v>
      </c>
      <c r="B389" s="245" t="s">
        <v>527</v>
      </c>
      <c r="C389" s="251">
        <v>274829856.31999999</v>
      </c>
      <c r="D389" s="251">
        <v>61036906.93</v>
      </c>
      <c r="E389" s="251">
        <v>0</v>
      </c>
      <c r="F389" s="251">
        <v>335866763.25</v>
      </c>
      <c r="G389" s="251">
        <v>0</v>
      </c>
      <c r="H389" s="265">
        <v>335866763.25</v>
      </c>
    </row>
    <row r="390" spans="1:8">
      <c r="A390" s="233" t="s">
        <v>691</v>
      </c>
      <c r="B390" s="244" t="s">
        <v>533</v>
      </c>
      <c r="C390" s="250">
        <v>537479223.36000001</v>
      </c>
      <c r="D390" s="250">
        <v>71999162.640000001</v>
      </c>
      <c r="E390" s="250">
        <v>0</v>
      </c>
      <c r="F390" s="250">
        <v>609478386</v>
      </c>
      <c r="G390" s="250">
        <v>0</v>
      </c>
      <c r="H390" s="263">
        <v>609478386</v>
      </c>
    </row>
    <row r="391" spans="1:8">
      <c r="A391" s="264" t="s">
        <v>692</v>
      </c>
      <c r="B391" s="245" t="s">
        <v>533</v>
      </c>
      <c r="C391" s="251">
        <v>537479223.36000001</v>
      </c>
      <c r="D391" s="251">
        <v>71999162.640000001</v>
      </c>
      <c r="E391" s="251">
        <v>0</v>
      </c>
      <c r="F391" s="251">
        <v>609478386</v>
      </c>
      <c r="G391" s="251">
        <v>0</v>
      </c>
      <c r="H391" s="265">
        <v>609478386</v>
      </c>
    </row>
    <row r="392" spans="1:8">
      <c r="A392" s="233" t="s">
        <v>693</v>
      </c>
      <c r="B392" s="244" t="s">
        <v>530</v>
      </c>
      <c r="C392" s="250">
        <v>272203464.16000003</v>
      </c>
      <c r="D392" s="250">
        <v>25270276.140000001</v>
      </c>
      <c r="E392" s="250">
        <v>0</v>
      </c>
      <c r="F392" s="250">
        <v>297473740.30000001</v>
      </c>
      <c r="G392" s="250">
        <v>0</v>
      </c>
      <c r="H392" s="263">
        <v>297473740.30000001</v>
      </c>
    </row>
    <row r="393" spans="1:8">
      <c r="A393" s="264" t="s">
        <v>694</v>
      </c>
      <c r="B393" s="245" t="s">
        <v>530</v>
      </c>
      <c r="C393" s="251">
        <v>272203464.16000003</v>
      </c>
      <c r="D393" s="251">
        <v>25270276.140000001</v>
      </c>
      <c r="E393" s="251">
        <v>0</v>
      </c>
      <c r="F393" s="251">
        <v>297473740.30000001</v>
      </c>
      <c r="G393" s="251">
        <v>0</v>
      </c>
      <c r="H393" s="265">
        <v>297473740.30000001</v>
      </c>
    </row>
    <row r="394" spans="1:8">
      <c r="A394" s="233" t="s">
        <v>695</v>
      </c>
      <c r="B394" s="244" t="s">
        <v>541</v>
      </c>
      <c r="C394" s="250">
        <v>27741844.690000001</v>
      </c>
      <c r="D394" s="250">
        <v>3930521.54</v>
      </c>
      <c r="E394" s="250">
        <v>0</v>
      </c>
      <c r="F394" s="250">
        <v>31672366.23</v>
      </c>
      <c r="G394" s="250">
        <v>0</v>
      </c>
      <c r="H394" s="263">
        <v>31672366.23</v>
      </c>
    </row>
    <row r="395" spans="1:8">
      <c r="A395" s="264" t="s">
        <v>696</v>
      </c>
      <c r="B395" s="245" t="s">
        <v>541</v>
      </c>
      <c r="C395" s="251">
        <v>27741844.690000001</v>
      </c>
      <c r="D395" s="251">
        <v>3930521.54</v>
      </c>
      <c r="E395" s="251">
        <v>0</v>
      </c>
      <c r="F395" s="251">
        <v>31672366.23</v>
      </c>
      <c r="G395" s="251">
        <v>0</v>
      </c>
      <c r="H395" s="265">
        <v>31672366.23</v>
      </c>
    </row>
    <row r="396" spans="1:8">
      <c r="A396" s="261" t="s">
        <v>184</v>
      </c>
      <c r="B396" s="246" t="s">
        <v>185</v>
      </c>
      <c r="C396" s="249">
        <v>87461869</v>
      </c>
      <c r="D396" s="249">
        <v>59753340.490000002</v>
      </c>
      <c r="E396" s="249">
        <v>0</v>
      </c>
      <c r="F396" s="249">
        <v>147215209.49000001</v>
      </c>
      <c r="G396" s="249">
        <v>0</v>
      </c>
      <c r="H396" s="262">
        <v>147215209.49000001</v>
      </c>
    </row>
    <row r="397" spans="1:8">
      <c r="A397" s="233" t="s">
        <v>794</v>
      </c>
      <c r="B397" s="244" t="s">
        <v>549</v>
      </c>
      <c r="C397" s="250">
        <v>12790638</v>
      </c>
      <c r="D397" s="250">
        <v>40903961</v>
      </c>
      <c r="E397" s="250">
        <v>0</v>
      </c>
      <c r="F397" s="250">
        <v>53694599</v>
      </c>
      <c r="G397" s="250">
        <v>0</v>
      </c>
      <c r="H397" s="263">
        <v>53694599</v>
      </c>
    </row>
    <row r="398" spans="1:8">
      <c r="A398" s="264" t="s">
        <v>795</v>
      </c>
      <c r="B398" s="245" t="s">
        <v>796</v>
      </c>
      <c r="C398" s="251">
        <v>12790638</v>
      </c>
      <c r="D398" s="251">
        <v>40903961</v>
      </c>
      <c r="E398" s="251">
        <v>0</v>
      </c>
      <c r="F398" s="251">
        <v>53694599</v>
      </c>
      <c r="G398" s="251">
        <v>0</v>
      </c>
      <c r="H398" s="265">
        <v>53694599</v>
      </c>
    </row>
    <row r="399" spans="1:8">
      <c r="A399" s="233" t="s">
        <v>874</v>
      </c>
      <c r="B399" s="244" t="s">
        <v>875</v>
      </c>
      <c r="C399" s="250">
        <v>0</v>
      </c>
      <c r="D399" s="250">
        <v>7548289.4900000002</v>
      </c>
      <c r="E399" s="250">
        <v>0</v>
      </c>
      <c r="F399" s="250">
        <v>7548289.4900000002</v>
      </c>
      <c r="G399" s="250">
        <v>0</v>
      </c>
      <c r="H399" s="263">
        <v>7548289.4900000002</v>
      </c>
    </row>
    <row r="400" spans="1:8">
      <c r="A400" s="264" t="s">
        <v>876</v>
      </c>
      <c r="B400" s="245" t="s">
        <v>875</v>
      </c>
      <c r="C400" s="251">
        <v>0</v>
      </c>
      <c r="D400" s="251">
        <v>7548289.4900000002</v>
      </c>
      <c r="E400" s="251">
        <v>0</v>
      </c>
      <c r="F400" s="251">
        <v>7548289.4900000002</v>
      </c>
      <c r="G400" s="251">
        <v>0</v>
      </c>
      <c r="H400" s="265">
        <v>7548289.4900000002</v>
      </c>
    </row>
    <row r="401" spans="1:8">
      <c r="A401" s="233" t="s">
        <v>816</v>
      </c>
      <c r="B401" s="244" t="s">
        <v>817</v>
      </c>
      <c r="C401" s="250">
        <v>74097431</v>
      </c>
      <c r="D401" s="250">
        <v>5790590</v>
      </c>
      <c r="E401" s="250">
        <v>0</v>
      </c>
      <c r="F401" s="250">
        <v>79888021</v>
      </c>
      <c r="G401" s="250">
        <v>0</v>
      </c>
      <c r="H401" s="263">
        <v>79888021</v>
      </c>
    </row>
    <row r="402" spans="1:8">
      <c r="A402" s="264" t="s">
        <v>818</v>
      </c>
      <c r="B402" s="245" t="s">
        <v>817</v>
      </c>
      <c r="C402" s="251">
        <v>74097431</v>
      </c>
      <c r="D402" s="251">
        <v>5790590</v>
      </c>
      <c r="E402" s="251">
        <v>0</v>
      </c>
      <c r="F402" s="251">
        <v>79888021</v>
      </c>
      <c r="G402" s="251">
        <v>0</v>
      </c>
      <c r="H402" s="265">
        <v>79888021</v>
      </c>
    </row>
    <row r="403" spans="1:8">
      <c r="A403" s="233" t="s">
        <v>837</v>
      </c>
      <c r="B403" s="244" t="s">
        <v>838</v>
      </c>
      <c r="C403" s="250">
        <v>573800</v>
      </c>
      <c r="D403" s="250">
        <v>5510500</v>
      </c>
      <c r="E403" s="250">
        <v>0</v>
      </c>
      <c r="F403" s="250">
        <v>6084300</v>
      </c>
      <c r="G403" s="250">
        <v>0</v>
      </c>
      <c r="H403" s="263">
        <v>6084300</v>
      </c>
    </row>
    <row r="404" spans="1:8">
      <c r="A404" s="264" t="s">
        <v>839</v>
      </c>
      <c r="B404" s="245" t="s">
        <v>838</v>
      </c>
      <c r="C404" s="251">
        <v>573800</v>
      </c>
      <c r="D404" s="251">
        <v>5510500</v>
      </c>
      <c r="E404" s="251">
        <v>0</v>
      </c>
      <c r="F404" s="251">
        <v>6084300</v>
      </c>
      <c r="G404" s="251">
        <v>0</v>
      </c>
      <c r="H404" s="265">
        <v>6084300</v>
      </c>
    </row>
    <row r="405" spans="1:8">
      <c r="A405" s="261" t="s">
        <v>186</v>
      </c>
      <c r="B405" s="246" t="s">
        <v>187</v>
      </c>
      <c r="C405" s="249">
        <v>8678631477.8400002</v>
      </c>
      <c r="D405" s="249">
        <v>2325307849.4299998</v>
      </c>
      <c r="E405" s="249">
        <v>142213381.91</v>
      </c>
      <c r="F405" s="249">
        <v>10861725945.360001</v>
      </c>
      <c r="G405" s="249">
        <v>0</v>
      </c>
      <c r="H405" s="262">
        <v>10861725945.360001</v>
      </c>
    </row>
    <row r="406" spans="1:8">
      <c r="A406" s="233" t="s">
        <v>819</v>
      </c>
      <c r="B406" s="244" t="s">
        <v>820</v>
      </c>
      <c r="C406" s="250">
        <v>1548212</v>
      </c>
      <c r="D406" s="250">
        <v>1715790.64</v>
      </c>
      <c r="E406" s="250">
        <v>0</v>
      </c>
      <c r="F406" s="250">
        <v>3264002.64</v>
      </c>
      <c r="G406" s="250">
        <v>0</v>
      </c>
      <c r="H406" s="263">
        <v>3264002.64</v>
      </c>
    </row>
    <row r="407" spans="1:8">
      <c r="A407" s="264" t="s">
        <v>821</v>
      </c>
      <c r="B407" s="245" t="s">
        <v>820</v>
      </c>
      <c r="C407" s="251">
        <v>1548212</v>
      </c>
      <c r="D407" s="251">
        <v>1715790.64</v>
      </c>
      <c r="E407" s="251">
        <v>0</v>
      </c>
      <c r="F407" s="251">
        <v>3264002.64</v>
      </c>
      <c r="G407" s="251">
        <v>0</v>
      </c>
      <c r="H407" s="265">
        <v>3264002.64</v>
      </c>
    </row>
    <row r="408" spans="1:8">
      <c r="A408" s="233" t="s">
        <v>697</v>
      </c>
      <c r="B408" s="244" t="s">
        <v>698</v>
      </c>
      <c r="C408" s="250">
        <v>50334454</v>
      </c>
      <c r="D408" s="250">
        <v>19578069.780000001</v>
      </c>
      <c r="E408" s="250">
        <v>225699.99</v>
      </c>
      <c r="F408" s="250">
        <v>69686823.790000007</v>
      </c>
      <c r="G408" s="250">
        <v>0</v>
      </c>
      <c r="H408" s="263">
        <v>69686823.790000007</v>
      </c>
    </row>
    <row r="409" spans="1:8">
      <c r="A409" s="264" t="s">
        <v>699</v>
      </c>
      <c r="B409" s="245" t="s">
        <v>698</v>
      </c>
      <c r="C409" s="251">
        <v>50334454</v>
      </c>
      <c r="D409" s="251">
        <v>19578069.780000001</v>
      </c>
      <c r="E409" s="251">
        <v>225699.99</v>
      </c>
      <c r="F409" s="251">
        <v>69686823.790000007</v>
      </c>
      <c r="G409" s="251">
        <v>0</v>
      </c>
      <c r="H409" s="265">
        <v>69686823.790000007</v>
      </c>
    </row>
    <row r="410" spans="1:8">
      <c r="A410" s="233" t="s">
        <v>700</v>
      </c>
      <c r="B410" s="244" t="s">
        <v>499</v>
      </c>
      <c r="C410" s="250">
        <v>105015848.95</v>
      </c>
      <c r="D410" s="250">
        <v>18743253.390000001</v>
      </c>
      <c r="E410" s="250">
        <v>3969353.41</v>
      </c>
      <c r="F410" s="250">
        <v>119789748.93000001</v>
      </c>
      <c r="G410" s="250">
        <v>0</v>
      </c>
      <c r="H410" s="263">
        <v>119789748.93000001</v>
      </c>
    </row>
    <row r="411" spans="1:8">
      <c r="A411" s="264" t="s">
        <v>701</v>
      </c>
      <c r="B411" s="245" t="s">
        <v>499</v>
      </c>
      <c r="C411" s="251">
        <v>105015848.95</v>
      </c>
      <c r="D411" s="251">
        <v>18743253.390000001</v>
      </c>
      <c r="E411" s="251">
        <v>3969353.41</v>
      </c>
      <c r="F411" s="251">
        <v>119789748.93000001</v>
      </c>
      <c r="G411" s="251">
        <v>0</v>
      </c>
      <c r="H411" s="265">
        <v>119789748.93000001</v>
      </c>
    </row>
    <row r="412" spans="1:8">
      <c r="A412" s="233" t="s">
        <v>702</v>
      </c>
      <c r="B412" s="244" t="s">
        <v>512</v>
      </c>
      <c r="C412" s="250">
        <v>0</v>
      </c>
      <c r="D412" s="250">
        <v>9234928.5099999998</v>
      </c>
      <c r="E412" s="250">
        <v>9234928.5099999998</v>
      </c>
      <c r="F412" s="250">
        <v>0</v>
      </c>
      <c r="G412" s="250">
        <v>0</v>
      </c>
      <c r="H412" s="263">
        <v>0</v>
      </c>
    </row>
    <row r="413" spans="1:8">
      <c r="A413" s="264" t="s">
        <v>703</v>
      </c>
      <c r="B413" s="245" t="s">
        <v>512</v>
      </c>
      <c r="C413" s="251">
        <v>0</v>
      </c>
      <c r="D413" s="251">
        <v>9234928.5099999998</v>
      </c>
      <c r="E413" s="251">
        <v>9234928.5099999998</v>
      </c>
      <c r="F413" s="251">
        <v>0</v>
      </c>
      <c r="G413" s="251">
        <v>0</v>
      </c>
      <c r="H413" s="265">
        <v>0</v>
      </c>
    </row>
    <row r="414" spans="1:8">
      <c r="A414" s="233" t="s">
        <v>704</v>
      </c>
      <c r="B414" s="244" t="s">
        <v>473</v>
      </c>
      <c r="C414" s="250">
        <v>140479197</v>
      </c>
      <c r="D414" s="250">
        <v>12188368</v>
      </c>
      <c r="E414" s="250">
        <v>0</v>
      </c>
      <c r="F414" s="250">
        <v>152667565</v>
      </c>
      <c r="G414" s="250">
        <v>0</v>
      </c>
      <c r="H414" s="263">
        <v>152667565</v>
      </c>
    </row>
    <row r="415" spans="1:8">
      <c r="A415" s="264" t="s">
        <v>705</v>
      </c>
      <c r="B415" s="245" t="s">
        <v>473</v>
      </c>
      <c r="C415" s="251">
        <v>140479197</v>
      </c>
      <c r="D415" s="251">
        <v>12188368</v>
      </c>
      <c r="E415" s="251">
        <v>0</v>
      </c>
      <c r="F415" s="251">
        <v>152667565</v>
      </c>
      <c r="G415" s="251">
        <v>0</v>
      </c>
      <c r="H415" s="265">
        <v>152667565</v>
      </c>
    </row>
    <row r="416" spans="1:8">
      <c r="A416" s="233" t="s">
        <v>706</v>
      </c>
      <c r="B416" s="244" t="s">
        <v>329</v>
      </c>
      <c r="C416" s="250">
        <v>503322518.83999997</v>
      </c>
      <c r="D416" s="250">
        <v>212825516</v>
      </c>
      <c r="E416" s="250">
        <v>33600</v>
      </c>
      <c r="F416" s="250">
        <v>716114434.84000003</v>
      </c>
      <c r="G416" s="250">
        <v>0</v>
      </c>
      <c r="H416" s="263">
        <v>716114434.84000003</v>
      </c>
    </row>
    <row r="417" spans="1:8">
      <c r="A417" s="264" t="s">
        <v>707</v>
      </c>
      <c r="B417" s="245" t="s">
        <v>329</v>
      </c>
      <c r="C417" s="251">
        <v>503322518.83999997</v>
      </c>
      <c r="D417" s="251">
        <v>212825516</v>
      </c>
      <c r="E417" s="251">
        <v>33600</v>
      </c>
      <c r="F417" s="251">
        <v>716114434.84000003</v>
      </c>
      <c r="G417" s="251">
        <v>0</v>
      </c>
      <c r="H417" s="265">
        <v>716114434.84000003</v>
      </c>
    </row>
    <row r="418" spans="1:8">
      <c r="A418" s="233" t="s">
        <v>708</v>
      </c>
      <c r="B418" s="244" t="s">
        <v>709</v>
      </c>
      <c r="C418" s="250">
        <v>20594837</v>
      </c>
      <c r="D418" s="250">
        <v>176922202</v>
      </c>
      <c r="E418" s="250">
        <v>98069300</v>
      </c>
      <c r="F418" s="250">
        <v>99447739</v>
      </c>
      <c r="G418" s="250">
        <v>0</v>
      </c>
      <c r="H418" s="263">
        <v>99447739</v>
      </c>
    </row>
    <row r="419" spans="1:8">
      <c r="A419" s="264" t="s">
        <v>710</v>
      </c>
      <c r="B419" s="245" t="s">
        <v>709</v>
      </c>
      <c r="C419" s="251">
        <v>20594837</v>
      </c>
      <c r="D419" s="251">
        <v>176922202</v>
      </c>
      <c r="E419" s="251">
        <v>98069300</v>
      </c>
      <c r="F419" s="251">
        <v>99447739</v>
      </c>
      <c r="G419" s="251">
        <v>0</v>
      </c>
      <c r="H419" s="265">
        <v>99447739</v>
      </c>
    </row>
    <row r="420" spans="1:8">
      <c r="A420" s="233" t="s">
        <v>711</v>
      </c>
      <c r="B420" s="244" t="s">
        <v>712</v>
      </c>
      <c r="C420" s="250">
        <v>173525708.27000001</v>
      </c>
      <c r="D420" s="250">
        <v>14704314.91</v>
      </c>
      <c r="E420" s="250">
        <v>0</v>
      </c>
      <c r="F420" s="250">
        <v>188230023.18000001</v>
      </c>
      <c r="G420" s="250">
        <v>0</v>
      </c>
      <c r="H420" s="263">
        <v>188230023.18000001</v>
      </c>
    </row>
    <row r="421" spans="1:8">
      <c r="A421" s="264" t="s">
        <v>713</v>
      </c>
      <c r="B421" s="245" t="s">
        <v>712</v>
      </c>
      <c r="C421" s="251">
        <v>173525708.27000001</v>
      </c>
      <c r="D421" s="251">
        <v>14704314.91</v>
      </c>
      <c r="E421" s="251">
        <v>0</v>
      </c>
      <c r="F421" s="251">
        <v>188230023.18000001</v>
      </c>
      <c r="G421" s="251">
        <v>0</v>
      </c>
      <c r="H421" s="265">
        <v>188230023.18000001</v>
      </c>
    </row>
    <row r="422" spans="1:8">
      <c r="A422" s="233" t="s">
        <v>852</v>
      </c>
      <c r="B422" s="244" t="s">
        <v>853</v>
      </c>
      <c r="C422" s="250">
        <v>0</v>
      </c>
      <c r="D422" s="250">
        <v>63030466</v>
      </c>
      <c r="E422" s="250">
        <v>0</v>
      </c>
      <c r="F422" s="250">
        <v>63030466</v>
      </c>
      <c r="G422" s="250">
        <v>0</v>
      </c>
      <c r="H422" s="263">
        <v>63030466</v>
      </c>
    </row>
    <row r="423" spans="1:8">
      <c r="A423" s="264" t="s">
        <v>854</v>
      </c>
      <c r="B423" s="245" t="s">
        <v>853</v>
      </c>
      <c r="C423" s="251">
        <v>0</v>
      </c>
      <c r="D423" s="251">
        <v>63030466</v>
      </c>
      <c r="E423" s="251">
        <v>0</v>
      </c>
      <c r="F423" s="251">
        <v>63030466</v>
      </c>
      <c r="G423" s="251">
        <v>0</v>
      </c>
      <c r="H423" s="265">
        <v>63030466</v>
      </c>
    </row>
    <row r="424" spans="1:8">
      <c r="A424" s="233" t="s">
        <v>714</v>
      </c>
      <c r="B424" s="244" t="s">
        <v>250</v>
      </c>
      <c r="C424" s="250">
        <v>7814100.6200000001</v>
      </c>
      <c r="D424" s="250">
        <v>2645038.85</v>
      </c>
      <c r="E424" s="250">
        <v>0</v>
      </c>
      <c r="F424" s="250">
        <v>10459139.470000001</v>
      </c>
      <c r="G424" s="250">
        <v>0</v>
      </c>
      <c r="H424" s="263">
        <v>10459139.470000001</v>
      </c>
    </row>
    <row r="425" spans="1:8">
      <c r="A425" s="264" t="s">
        <v>715</v>
      </c>
      <c r="B425" s="245" t="s">
        <v>250</v>
      </c>
      <c r="C425" s="251">
        <v>7814100.6200000001</v>
      </c>
      <c r="D425" s="251">
        <v>2645038.85</v>
      </c>
      <c r="E425" s="251">
        <v>0</v>
      </c>
      <c r="F425" s="251">
        <v>10459139.470000001</v>
      </c>
      <c r="G425" s="251">
        <v>0</v>
      </c>
      <c r="H425" s="265">
        <v>10459139.470000001</v>
      </c>
    </row>
    <row r="426" spans="1:8">
      <c r="A426" s="233" t="s">
        <v>716</v>
      </c>
      <c r="B426" s="244" t="s">
        <v>717</v>
      </c>
      <c r="C426" s="250">
        <v>47549461.049999997</v>
      </c>
      <c r="D426" s="250">
        <v>12410176.199999999</v>
      </c>
      <c r="E426" s="250">
        <v>680500</v>
      </c>
      <c r="F426" s="250">
        <v>59279137.25</v>
      </c>
      <c r="G426" s="250">
        <v>0</v>
      </c>
      <c r="H426" s="263">
        <v>59279137.25</v>
      </c>
    </row>
    <row r="427" spans="1:8">
      <c r="A427" s="264" t="s">
        <v>718</v>
      </c>
      <c r="B427" s="245" t="s">
        <v>717</v>
      </c>
      <c r="C427" s="251">
        <v>47549461.049999997</v>
      </c>
      <c r="D427" s="251">
        <v>12410176.199999999</v>
      </c>
      <c r="E427" s="251">
        <v>680500</v>
      </c>
      <c r="F427" s="251">
        <v>59279137.25</v>
      </c>
      <c r="G427" s="251">
        <v>0</v>
      </c>
      <c r="H427" s="265">
        <v>59279137.25</v>
      </c>
    </row>
    <row r="428" spans="1:8">
      <c r="A428" s="233" t="s">
        <v>719</v>
      </c>
      <c r="B428" s="244" t="s">
        <v>720</v>
      </c>
      <c r="C428" s="250">
        <v>36373500</v>
      </c>
      <c r="D428" s="250">
        <v>0</v>
      </c>
      <c r="E428" s="250">
        <v>0</v>
      </c>
      <c r="F428" s="250">
        <v>36373500</v>
      </c>
      <c r="G428" s="250">
        <v>0</v>
      </c>
      <c r="H428" s="263">
        <v>36373500</v>
      </c>
    </row>
    <row r="429" spans="1:8">
      <c r="A429" s="264" t="s">
        <v>721</v>
      </c>
      <c r="B429" s="245" t="s">
        <v>720</v>
      </c>
      <c r="C429" s="251">
        <v>36373500</v>
      </c>
      <c r="D429" s="251">
        <v>0</v>
      </c>
      <c r="E429" s="251">
        <v>0</v>
      </c>
      <c r="F429" s="251">
        <v>36373500</v>
      </c>
      <c r="G429" s="251">
        <v>0</v>
      </c>
      <c r="H429" s="265">
        <v>36373500</v>
      </c>
    </row>
    <row r="430" spans="1:8">
      <c r="A430" s="233" t="s">
        <v>827</v>
      </c>
      <c r="B430" s="244" t="s">
        <v>828</v>
      </c>
      <c r="C430" s="250">
        <v>97386125</v>
      </c>
      <c r="D430" s="250">
        <v>99885387</v>
      </c>
      <c r="E430" s="250">
        <v>0</v>
      </c>
      <c r="F430" s="250">
        <v>197271512</v>
      </c>
      <c r="G430" s="250">
        <v>0</v>
      </c>
      <c r="H430" s="263">
        <v>197271512</v>
      </c>
    </row>
    <row r="431" spans="1:8">
      <c r="A431" s="264" t="s">
        <v>829</v>
      </c>
      <c r="B431" s="245" t="s">
        <v>828</v>
      </c>
      <c r="C431" s="251">
        <v>97386125</v>
      </c>
      <c r="D431" s="251">
        <v>99885387</v>
      </c>
      <c r="E431" s="251">
        <v>0</v>
      </c>
      <c r="F431" s="251">
        <v>197271512</v>
      </c>
      <c r="G431" s="251">
        <v>0</v>
      </c>
      <c r="H431" s="265">
        <v>197271512</v>
      </c>
    </row>
    <row r="432" spans="1:8">
      <c r="A432" s="233" t="s">
        <v>806</v>
      </c>
      <c r="B432" s="244" t="s">
        <v>807</v>
      </c>
      <c r="C432" s="250">
        <v>49990</v>
      </c>
      <c r="D432" s="250">
        <v>0</v>
      </c>
      <c r="E432" s="250">
        <v>0</v>
      </c>
      <c r="F432" s="250">
        <v>49990</v>
      </c>
      <c r="G432" s="250">
        <v>0</v>
      </c>
      <c r="H432" s="263">
        <v>49990</v>
      </c>
    </row>
    <row r="433" spans="1:8">
      <c r="A433" s="264" t="s">
        <v>808</v>
      </c>
      <c r="B433" s="245" t="s">
        <v>807</v>
      </c>
      <c r="C433" s="251">
        <v>49990</v>
      </c>
      <c r="D433" s="251">
        <v>0</v>
      </c>
      <c r="E433" s="251">
        <v>0</v>
      </c>
      <c r="F433" s="251">
        <v>49990</v>
      </c>
      <c r="G433" s="251">
        <v>0</v>
      </c>
      <c r="H433" s="265">
        <v>49990</v>
      </c>
    </row>
    <row r="434" spans="1:8">
      <c r="A434" s="233" t="s">
        <v>825</v>
      </c>
      <c r="B434" s="244" t="s">
        <v>352</v>
      </c>
      <c r="C434" s="250">
        <v>121791968.2</v>
      </c>
      <c r="D434" s="250">
        <v>132272435.76000001</v>
      </c>
      <c r="E434" s="250">
        <v>0</v>
      </c>
      <c r="F434" s="250">
        <v>254064403.96000001</v>
      </c>
      <c r="G434" s="250">
        <v>0</v>
      </c>
      <c r="H434" s="263">
        <v>254064403.96000001</v>
      </c>
    </row>
    <row r="435" spans="1:8">
      <c r="A435" s="264" t="s">
        <v>826</v>
      </c>
      <c r="B435" s="245" t="s">
        <v>352</v>
      </c>
      <c r="C435" s="251">
        <v>121791968.2</v>
      </c>
      <c r="D435" s="251">
        <v>132272435.76000001</v>
      </c>
      <c r="E435" s="251">
        <v>0</v>
      </c>
      <c r="F435" s="251">
        <v>254064403.96000001</v>
      </c>
      <c r="G435" s="251">
        <v>0</v>
      </c>
      <c r="H435" s="265">
        <v>254064403.96000001</v>
      </c>
    </row>
    <row r="436" spans="1:8">
      <c r="A436" s="233" t="s">
        <v>722</v>
      </c>
      <c r="B436" s="244" t="s">
        <v>723</v>
      </c>
      <c r="C436" s="250">
        <v>4570465.4400000004</v>
      </c>
      <c r="D436" s="250">
        <v>1713924.54</v>
      </c>
      <c r="E436" s="250">
        <v>0</v>
      </c>
      <c r="F436" s="250">
        <v>6284389.9800000004</v>
      </c>
      <c r="G436" s="250">
        <v>0</v>
      </c>
      <c r="H436" s="263">
        <v>6284389.9800000004</v>
      </c>
    </row>
    <row r="437" spans="1:8">
      <c r="A437" s="264" t="s">
        <v>724</v>
      </c>
      <c r="B437" s="245" t="s">
        <v>723</v>
      </c>
      <c r="C437" s="251">
        <v>4570465.4400000004</v>
      </c>
      <c r="D437" s="251">
        <v>1713924.54</v>
      </c>
      <c r="E437" s="251">
        <v>0</v>
      </c>
      <c r="F437" s="251">
        <v>6284389.9800000004</v>
      </c>
      <c r="G437" s="251">
        <v>0</v>
      </c>
      <c r="H437" s="265">
        <v>6284389.9800000004</v>
      </c>
    </row>
    <row r="438" spans="1:8">
      <c r="A438" s="233" t="s">
        <v>725</v>
      </c>
      <c r="B438" s="244" t="s">
        <v>502</v>
      </c>
      <c r="C438" s="250">
        <v>22259586</v>
      </c>
      <c r="D438" s="250">
        <v>0</v>
      </c>
      <c r="E438" s="250">
        <v>0</v>
      </c>
      <c r="F438" s="250">
        <v>22259586</v>
      </c>
      <c r="G438" s="250">
        <v>0</v>
      </c>
      <c r="H438" s="263">
        <v>22259586</v>
      </c>
    </row>
    <row r="439" spans="1:8">
      <c r="A439" s="264" t="s">
        <v>726</v>
      </c>
      <c r="B439" s="245" t="s">
        <v>502</v>
      </c>
      <c r="C439" s="251">
        <v>22259586</v>
      </c>
      <c r="D439" s="251">
        <v>0</v>
      </c>
      <c r="E439" s="251">
        <v>0</v>
      </c>
      <c r="F439" s="251">
        <v>22259586</v>
      </c>
      <c r="G439" s="251">
        <v>0</v>
      </c>
      <c r="H439" s="265">
        <v>22259586</v>
      </c>
    </row>
    <row r="440" spans="1:8">
      <c r="A440" s="233" t="s">
        <v>727</v>
      </c>
      <c r="B440" s="244" t="s">
        <v>407</v>
      </c>
      <c r="C440" s="250">
        <v>6453912181.9099998</v>
      </c>
      <c r="D440" s="250">
        <v>1306046867.0799999</v>
      </c>
      <c r="E440" s="250">
        <v>0</v>
      </c>
      <c r="F440" s="250">
        <v>7759959048.9899998</v>
      </c>
      <c r="G440" s="250">
        <v>0</v>
      </c>
      <c r="H440" s="263">
        <v>7759959048.9899998</v>
      </c>
    </row>
    <row r="441" spans="1:8">
      <c r="A441" s="264" t="s">
        <v>728</v>
      </c>
      <c r="B441" s="245" t="s">
        <v>407</v>
      </c>
      <c r="C441" s="251">
        <v>6453912181.9099998</v>
      </c>
      <c r="D441" s="251">
        <v>1306046867.0799999</v>
      </c>
      <c r="E441" s="251">
        <v>0</v>
      </c>
      <c r="F441" s="251">
        <v>7759959048.9899998</v>
      </c>
      <c r="G441" s="251">
        <v>0</v>
      </c>
      <c r="H441" s="265">
        <v>7759959048.9899998</v>
      </c>
    </row>
    <row r="442" spans="1:8">
      <c r="A442" s="233" t="s">
        <v>729</v>
      </c>
      <c r="B442" s="244" t="s">
        <v>413</v>
      </c>
      <c r="C442" s="250">
        <v>876369904.55999994</v>
      </c>
      <c r="D442" s="250">
        <v>239635860.77000001</v>
      </c>
      <c r="E442" s="250">
        <v>30000000</v>
      </c>
      <c r="F442" s="250">
        <v>1086005765.3299999</v>
      </c>
      <c r="G442" s="250">
        <v>0</v>
      </c>
      <c r="H442" s="263">
        <v>1086005765.3299999</v>
      </c>
    </row>
    <row r="443" spans="1:8">
      <c r="A443" s="264" t="s">
        <v>730</v>
      </c>
      <c r="B443" s="245" t="s">
        <v>413</v>
      </c>
      <c r="C443" s="251">
        <v>876369904.55999994</v>
      </c>
      <c r="D443" s="251">
        <v>239635860.77000001</v>
      </c>
      <c r="E443" s="251">
        <v>30000000</v>
      </c>
      <c r="F443" s="251">
        <v>1086005765.3299999</v>
      </c>
      <c r="G443" s="251">
        <v>0</v>
      </c>
      <c r="H443" s="265">
        <v>1086005765.3299999</v>
      </c>
    </row>
    <row r="444" spans="1:8">
      <c r="A444" s="233" t="s">
        <v>822</v>
      </c>
      <c r="B444" s="244" t="s">
        <v>823</v>
      </c>
      <c r="C444" s="250">
        <v>15733419</v>
      </c>
      <c r="D444" s="250">
        <v>1755250</v>
      </c>
      <c r="E444" s="250">
        <v>0</v>
      </c>
      <c r="F444" s="250">
        <v>17488669</v>
      </c>
      <c r="G444" s="250">
        <v>0</v>
      </c>
      <c r="H444" s="263">
        <v>17488669</v>
      </c>
    </row>
    <row r="445" spans="1:8">
      <c r="A445" s="264" t="s">
        <v>824</v>
      </c>
      <c r="B445" s="245" t="s">
        <v>823</v>
      </c>
      <c r="C445" s="251">
        <v>15733419</v>
      </c>
      <c r="D445" s="251">
        <v>1755250</v>
      </c>
      <c r="E445" s="251">
        <v>0</v>
      </c>
      <c r="F445" s="251">
        <v>17488669</v>
      </c>
      <c r="G445" s="251">
        <v>0</v>
      </c>
      <c r="H445" s="265">
        <v>17488669</v>
      </c>
    </row>
    <row r="446" spans="1:8">
      <c r="A446" s="261" t="s">
        <v>188</v>
      </c>
      <c r="B446" s="246" t="s">
        <v>189</v>
      </c>
      <c r="C446" s="249">
        <v>95969481</v>
      </c>
      <c r="D446" s="249">
        <v>0</v>
      </c>
      <c r="E446" s="249">
        <v>0</v>
      </c>
      <c r="F446" s="249">
        <v>95969481</v>
      </c>
      <c r="G446" s="249">
        <v>0</v>
      </c>
      <c r="H446" s="262">
        <v>95969481</v>
      </c>
    </row>
    <row r="447" spans="1:8">
      <c r="A447" s="233" t="s">
        <v>809</v>
      </c>
      <c r="B447" s="244" t="s">
        <v>456</v>
      </c>
      <c r="C447" s="250">
        <v>45623000</v>
      </c>
      <c r="D447" s="250">
        <v>0</v>
      </c>
      <c r="E447" s="250">
        <v>0</v>
      </c>
      <c r="F447" s="250">
        <v>45623000</v>
      </c>
      <c r="G447" s="250">
        <v>0</v>
      </c>
      <c r="H447" s="263">
        <v>45623000</v>
      </c>
    </row>
    <row r="448" spans="1:8">
      <c r="A448" s="264" t="s">
        <v>810</v>
      </c>
      <c r="B448" s="245" t="s">
        <v>456</v>
      </c>
      <c r="C448" s="251">
        <v>45623000</v>
      </c>
      <c r="D448" s="251">
        <v>0</v>
      </c>
      <c r="E448" s="251">
        <v>0</v>
      </c>
      <c r="F448" s="251">
        <v>45623000</v>
      </c>
      <c r="G448" s="251">
        <v>0</v>
      </c>
      <c r="H448" s="265">
        <v>45623000</v>
      </c>
    </row>
    <row r="449" spans="1:8">
      <c r="A449" s="233" t="s">
        <v>848</v>
      </c>
      <c r="B449" s="244" t="s">
        <v>459</v>
      </c>
      <c r="C449" s="250">
        <v>50078481</v>
      </c>
      <c r="D449" s="250">
        <v>0</v>
      </c>
      <c r="E449" s="250">
        <v>0</v>
      </c>
      <c r="F449" s="250">
        <v>50078481</v>
      </c>
      <c r="G449" s="250">
        <v>0</v>
      </c>
      <c r="H449" s="263">
        <v>50078481</v>
      </c>
    </row>
    <row r="450" spans="1:8">
      <c r="A450" s="264" t="s">
        <v>849</v>
      </c>
      <c r="B450" s="245" t="s">
        <v>459</v>
      </c>
      <c r="C450" s="251">
        <v>50078481</v>
      </c>
      <c r="D450" s="251">
        <v>0</v>
      </c>
      <c r="E450" s="251">
        <v>0</v>
      </c>
      <c r="F450" s="251">
        <v>50078481</v>
      </c>
      <c r="G450" s="251">
        <v>0</v>
      </c>
      <c r="H450" s="265">
        <v>50078481</v>
      </c>
    </row>
    <row r="451" spans="1:8">
      <c r="A451" s="233" t="s">
        <v>811</v>
      </c>
      <c r="B451" s="244" t="s">
        <v>462</v>
      </c>
      <c r="C451" s="250">
        <v>268000</v>
      </c>
      <c r="D451" s="250">
        <v>0</v>
      </c>
      <c r="E451" s="250">
        <v>0</v>
      </c>
      <c r="F451" s="250">
        <v>268000</v>
      </c>
      <c r="G451" s="250">
        <v>0</v>
      </c>
      <c r="H451" s="263">
        <v>268000</v>
      </c>
    </row>
    <row r="452" spans="1:8">
      <c r="A452" s="264" t="s">
        <v>812</v>
      </c>
      <c r="B452" s="245" t="s">
        <v>462</v>
      </c>
      <c r="C452" s="251">
        <v>268000</v>
      </c>
      <c r="D452" s="251">
        <v>0</v>
      </c>
      <c r="E452" s="251">
        <v>0</v>
      </c>
      <c r="F452" s="251">
        <v>268000</v>
      </c>
      <c r="G452" s="251">
        <v>0</v>
      </c>
      <c r="H452" s="265">
        <v>268000</v>
      </c>
    </row>
    <row r="453" spans="1:8">
      <c r="A453" s="127" t="s">
        <v>190</v>
      </c>
      <c r="B453" s="225" t="s">
        <v>191</v>
      </c>
      <c r="C453" s="248">
        <v>9176151328.7099991</v>
      </c>
      <c r="D453" s="248">
        <v>1311000354.46</v>
      </c>
      <c r="E453" s="248">
        <v>12948745.119999999</v>
      </c>
      <c r="F453" s="248">
        <v>10474202938.049999</v>
      </c>
      <c r="G453" s="248">
        <v>0</v>
      </c>
      <c r="H453" s="260">
        <v>10474202938.049999</v>
      </c>
    </row>
    <row r="454" spans="1:8">
      <c r="A454" s="261" t="s">
        <v>867</v>
      </c>
      <c r="B454" s="246" t="s">
        <v>192</v>
      </c>
      <c r="C454" s="249">
        <v>0</v>
      </c>
      <c r="D454" s="249">
        <v>1021785805</v>
      </c>
      <c r="E454" s="249">
        <v>0</v>
      </c>
      <c r="F454" s="249">
        <v>1021785805</v>
      </c>
      <c r="G454" s="249">
        <v>0</v>
      </c>
      <c r="H454" s="262">
        <v>1021785805</v>
      </c>
    </row>
    <row r="455" spans="1:8">
      <c r="A455" s="233" t="s">
        <v>868</v>
      </c>
      <c r="B455" s="244" t="s">
        <v>243</v>
      </c>
      <c r="C455" s="250">
        <v>0</v>
      </c>
      <c r="D455" s="250">
        <v>1021785805</v>
      </c>
      <c r="E455" s="250">
        <v>0</v>
      </c>
      <c r="F455" s="250">
        <v>1021785805</v>
      </c>
      <c r="G455" s="250">
        <v>0</v>
      </c>
      <c r="H455" s="263">
        <v>1021785805</v>
      </c>
    </row>
    <row r="456" spans="1:8">
      <c r="A456" s="264" t="s">
        <v>869</v>
      </c>
      <c r="B456" s="245" t="s">
        <v>243</v>
      </c>
      <c r="C456" s="251">
        <v>0</v>
      </c>
      <c r="D456" s="251">
        <v>1021785805</v>
      </c>
      <c r="E456" s="251">
        <v>0</v>
      </c>
      <c r="F456" s="251">
        <v>1021785805</v>
      </c>
      <c r="G456" s="251">
        <v>0</v>
      </c>
      <c r="H456" s="265">
        <v>1021785805</v>
      </c>
    </row>
    <row r="457" spans="1:8">
      <c r="A457" s="261" t="s">
        <v>193</v>
      </c>
      <c r="B457" s="246" t="s">
        <v>194</v>
      </c>
      <c r="C457" s="249">
        <v>334394653.36000001</v>
      </c>
      <c r="D457" s="249">
        <v>42279639.460000001</v>
      </c>
      <c r="E457" s="249">
        <v>12948745.119999999</v>
      </c>
      <c r="F457" s="249">
        <v>363725547.69999999</v>
      </c>
      <c r="G457" s="249">
        <v>0</v>
      </c>
      <c r="H457" s="262">
        <v>363725547.69999999</v>
      </c>
    </row>
    <row r="458" spans="1:8">
      <c r="A458" s="233" t="s">
        <v>731</v>
      </c>
      <c r="B458" s="244" t="s">
        <v>256</v>
      </c>
      <c r="C458" s="250">
        <v>84906246.879999995</v>
      </c>
      <c r="D458" s="250">
        <v>7718750</v>
      </c>
      <c r="E458" s="250">
        <v>0</v>
      </c>
      <c r="F458" s="250">
        <v>92624996.879999995</v>
      </c>
      <c r="G458" s="250">
        <v>0</v>
      </c>
      <c r="H458" s="263">
        <v>92624996.879999995</v>
      </c>
    </row>
    <row r="459" spans="1:8">
      <c r="A459" s="264" t="s">
        <v>732</v>
      </c>
      <c r="B459" s="245" t="s">
        <v>279</v>
      </c>
      <c r="C459" s="251">
        <v>78776036.859999999</v>
      </c>
      <c r="D459" s="251">
        <v>7161458</v>
      </c>
      <c r="E459" s="251">
        <v>0</v>
      </c>
      <c r="F459" s="251">
        <v>85937494.859999999</v>
      </c>
      <c r="G459" s="251">
        <v>0</v>
      </c>
      <c r="H459" s="265">
        <v>85937494.859999999</v>
      </c>
    </row>
    <row r="460" spans="1:8">
      <c r="A460" s="264" t="s">
        <v>733</v>
      </c>
      <c r="B460" s="245" t="s">
        <v>282</v>
      </c>
      <c r="C460" s="251">
        <v>5328125</v>
      </c>
      <c r="D460" s="251">
        <v>484375</v>
      </c>
      <c r="E460" s="251">
        <v>0</v>
      </c>
      <c r="F460" s="251">
        <v>5812500</v>
      </c>
      <c r="G460" s="251">
        <v>0</v>
      </c>
      <c r="H460" s="265">
        <v>5812500</v>
      </c>
    </row>
    <row r="461" spans="1:8">
      <c r="A461" s="264" t="s">
        <v>734</v>
      </c>
      <c r="B461" s="245" t="s">
        <v>285</v>
      </c>
      <c r="C461" s="251">
        <v>802085.02</v>
      </c>
      <c r="D461" s="251">
        <v>72917</v>
      </c>
      <c r="E461" s="251">
        <v>0</v>
      </c>
      <c r="F461" s="251">
        <v>875002.02</v>
      </c>
      <c r="G461" s="251">
        <v>0</v>
      </c>
      <c r="H461" s="265">
        <v>875002.02</v>
      </c>
    </row>
    <row r="462" spans="1:8">
      <c r="A462" s="233" t="s">
        <v>735</v>
      </c>
      <c r="B462" s="244" t="s">
        <v>259</v>
      </c>
      <c r="C462" s="250">
        <v>43668385.18</v>
      </c>
      <c r="D462" s="250">
        <v>3871408</v>
      </c>
      <c r="E462" s="250">
        <v>0</v>
      </c>
      <c r="F462" s="250">
        <v>47539793.18</v>
      </c>
      <c r="G462" s="250">
        <v>0</v>
      </c>
      <c r="H462" s="263">
        <v>47539793.18</v>
      </c>
    </row>
    <row r="463" spans="1:8">
      <c r="A463" s="264" t="s">
        <v>736</v>
      </c>
      <c r="B463" s="245" t="s">
        <v>261</v>
      </c>
      <c r="C463" s="251">
        <v>28847115.18</v>
      </c>
      <c r="D463" s="251">
        <v>2583087</v>
      </c>
      <c r="E463" s="251">
        <v>0</v>
      </c>
      <c r="F463" s="251">
        <v>31430202.18</v>
      </c>
      <c r="G463" s="251">
        <v>0</v>
      </c>
      <c r="H463" s="265">
        <v>31430202.18</v>
      </c>
    </row>
    <row r="464" spans="1:8">
      <c r="A464" s="264" t="s">
        <v>737</v>
      </c>
      <c r="B464" s="245" t="s">
        <v>263</v>
      </c>
      <c r="C464" s="251">
        <v>14821270</v>
      </c>
      <c r="D464" s="251">
        <v>1288321</v>
      </c>
      <c r="E464" s="251">
        <v>0</v>
      </c>
      <c r="F464" s="251">
        <v>16109591</v>
      </c>
      <c r="G464" s="251">
        <v>0</v>
      </c>
      <c r="H464" s="265">
        <v>16109591</v>
      </c>
    </row>
    <row r="465" spans="1:8">
      <c r="A465" s="233" t="s">
        <v>738</v>
      </c>
      <c r="B465" s="244" t="s">
        <v>265</v>
      </c>
      <c r="C465" s="250">
        <v>183628992.62</v>
      </c>
      <c r="D465" s="250">
        <v>28672115.460000001</v>
      </c>
      <c r="E465" s="250">
        <v>12948745.119999999</v>
      </c>
      <c r="F465" s="250">
        <v>199352362.96000001</v>
      </c>
      <c r="G465" s="250">
        <v>0</v>
      </c>
      <c r="H465" s="263">
        <v>199352362.96000001</v>
      </c>
    </row>
    <row r="466" spans="1:8">
      <c r="A466" s="264" t="s">
        <v>739</v>
      </c>
      <c r="B466" s="245" t="s">
        <v>267</v>
      </c>
      <c r="C466" s="251">
        <v>51965701.43</v>
      </c>
      <c r="D466" s="251">
        <v>3500413</v>
      </c>
      <c r="E466" s="251">
        <v>12948745.119999999</v>
      </c>
      <c r="F466" s="251">
        <v>42517369.310000002</v>
      </c>
      <c r="G466" s="251">
        <v>0</v>
      </c>
      <c r="H466" s="265">
        <v>42517369.310000002</v>
      </c>
    </row>
    <row r="467" spans="1:8">
      <c r="A467" s="264" t="s">
        <v>740</v>
      </c>
      <c r="B467" s="245" t="s">
        <v>269</v>
      </c>
      <c r="C467" s="251">
        <v>131663291.19</v>
      </c>
      <c r="D467" s="251">
        <v>25171702.460000001</v>
      </c>
      <c r="E467" s="251">
        <v>0</v>
      </c>
      <c r="F467" s="251">
        <v>156834993.65000001</v>
      </c>
      <c r="G467" s="251">
        <v>0</v>
      </c>
      <c r="H467" s="265">
        <v>156834993.65000001</v>
      </c>
    </row>
    <row r="468" spans="1:8">
      <c r="A468" s="233" t="s">
        <v>741</v>
      </c>
      <c r="B468" s="244" t="s">
        <v>311</v>
      </c>
      <c r="C468" s="250">
        <v>22191028.68</v>
      </c>
      <c r="D468" s="250">
        <v>2017366</v>
      </c>
      <c r="E468" s="250">
        <v>0</v>
      </c>
      <c r="F468" s="250">
        <v>24208394.68</v>
      </c>
      <c r="G468" s="250">
        <v>0</v>
      </c>
      <c r="H468" s="263">
        <v>24208394.68</v>
      </c>
    </row>
    <row r="469" spans="1:8">
      <c r="A469" s="264" t="s">
        <v>742</v>
      </c>
      <c r="B469" s="245" t="s">
        <v>296</v>
      </c>
      <c r="C469" s="251">
        <v>22191028.68</v>
      </c>
      <c r="D469" s="251">
        <v>2017366</v>
      </c>
      <c r="E469" s="251">
        <v>0</v>
      </c>
      <c r="F469" s="251">
        <v>24208394.68</v>
      </c>
      <c r="G469" s="251">
        <v>0</v>
      </c>
      <c r="H469" s="265">
        <v>24208394.68</v>
      </c>
    </row>
    <row r="470" spans="1:8">
      <c r="A470" s="261" t="s">
        <v>195</v>
      </c>
      <c r="B470" s="246" t="s">
        <v>196</v>
      </c>
      <c r="C470" s="249">
        <v>5598292.3499999996</v>
      </c>
      <c r="D470" s="249">
        <v>0</v>
      </c>
      <c r="E470" s="249">
        <v>0</v>
      </c>
      <c r="F470" s="249">
        <v>5598292.3499999996</v>
      </c>
      <c r="G470" s="249">
        <v>0</v>
      </c>
      <c r="H470" s="262">
        <v>5598292.3499999996</v>
      </c>
    </row>
    <row r="471" spans="1:8">
      <c r="A471" s="233" t="s">
        <v>743</v>
      </c>
      <c r="B471" s="244" t="s">
        <v>352</v>
      </c>
      <c r="C471" s="250">
        <v>5598292.3499999996</v>
      </c>
      <c r="D471" s="250">
        <v>0</v>
      </c>
      <c r="E471" s="250">
        <v>0</v>
      </c>
      <c r="F471" s="250">
        <v>5598292.3499999996</v>
      </c>
      <c r="G471" s="250">
        <v>0</v>
      </c>
      <c r="H471" s="263">
        <v>5598292.3499999996</v>
      </c>
    </row>
    <row r="472" spans="1:8">
      <c r="A472" s="264" t="s">
        <v>744</v>
      </c>
      <c r="B472" s="245" t="s">
        <v>352</v>
      </c>
      <c r="C472" s="251">
        <v>5598292.3499999996</v>
      </c>
      <c r="D472" s="251">
        <v>0</v>
      </c>
      <c r="E472" s="251">
        <v>0</v>
      </c>
      <c r="F472" s="251">
        <v>5598292.3499999996</v>
      </c>
      <c r="G472" s="251">
        <v>0</v>
      </c>
      <c r="H472" s="265">
        <v>5598292.3499999996</v>
      </c>
    </row>
    <row r="473" spans="1:8">
      <c r="A473" s="261" t="s">
        <v>197</v>
      </c>
      <c r="B473" s="246" t="s">
        <v>198</v>
      </c>
      <c r="C473" s="249">
        <v>8836158383</v>
      </c>
      <c r="D473" s="249">
        <v>246934910</v>
      </c>
      <c r="E473" s="249">
        <v>0</v>
      </c>
      <c r="F473" s="249">
        <v>9083093293</v>
      </c>
      <c r="G473" s="249">
        <v>0</v>
      </c>
      <c r="H473" s="262">
        <v>9083093293</v>
      </c>
    </row>
    <row r="474" spans="1:8">
      <c r="A474" s="233" t="s">
        <v>745</v>
      </c>
      <c r="B474" s="244" t="s">
        <v>564</v>
      </c>
      <c r="C474" s="250">
        <v>8836158383</v>
      </c>
      <c r="D474" s="250">
        <v>246934910</v>
      </c>
      <c r="E474" s="250">
        <v>0</v>
      </c>
      <c r="F474" s="250">
        <v>9083093293</v>
      </c>
      <c r="G474" s="250">
        <v>0</v>
      </c>
      <c r="H474" s="263">
        <v>9083093293</v>
      </c>
    </row>
    <row r="475" spans="1:8">
      <c r="A475" s="264" t="s">
        <v>746</v>
      </c>
      <c r="B475" s="245" t="s">
        <v>564</v>
      </c>
      <c r="C475" s="251">
        <v>8836158383</v>
      </c>
      <c r="D475" s="251">
        <v>246934910</v>
      </c>
      <c r="E475" s="251">
        <v>0</v>
      </c>
      <c r="F475" s="251">
        <v>9083093293</v>
      </c>
      <c r="G475" s="251">
        <v>0</v>
      </c>
      <c r="H475" s="265">
        <v>9083093293</v>
      </c>
    </row>
    <row r="476" spans="1:8">
      <c r="A476" s="127" t="s">
        <v>199</v>
      </c>
      <c r="B476" s="225" t="s">
        <v>201</v>
      </c>
      <c r="C476" s="248">
        <v>20351896.02</v>
      </c>
      <c r="D476" s="248">
        <v>8564750</v>
      </c>
      <c r="E476" s="248">
        <v>0</v>
      </c>
      <c r="F476" s="248">
        <v>28916646.02</v>
      </c>
      <c r="G476" s="248">
        <v>0</v>
      </c>
      <c r="H476" s="260">
        <v>28916646.02</v>
      </c>
    </row>
    <row r="477" spans="1:8">
      <c r="A477" s="261" t="s">
        <v>200</v>
      </c>
      <c r="B477" s="246" t="s">
        <v>167</v>
      </c>
      <c r="C477" s="249">
        <v>1383340</v>
      </c>
      <c r="D477" s="249">
        <v>0</v>
      </c>
      <c r="E477" s="249">
        <v>0</v>
      </c>
      <c r="F477" s="249">
        <v>1383340</v>
      </c>
      <c r="G477" s="249">
        <v>0</v>
      </c>
      <c r="H477" s="262">
        <v>1383340</v>
      </c>
    </row>
    <row r="478" spans="1:8">
      <c r="A478" s="233" t="s">
        <v>813</v>
      </c>
      <c r="B478" s="244" t="s">
        <v>814</v>
      </c>
      <c r="C478" s="250">
        <v>1383340</v>
      </c>
      <c r="D478" s="250">
        <v>0</v>
      </c>
      <c r="E478" s="250">
        <v>0</v>
      </c>
      <c r="F478" s="250">
        <v>1383340</v>
      </c>
      <c r="G478" s="250">
        <v>0</v>
      </c>
      <c r="H478" s="263">
        <v>1383340</v>
      </c>
    </row>
    <row r="479" spans="1:8">
      <c r="A479" s="264" t="s">
        <v>815</v>
      </c>
      <c r="B479" s="245" t="s">
        <v>644</v>
      </c>
      <c r="C479" s="251">
        <v>1383340</v>
      </c>
      <c r="D479" s="251">
        <v>0</v>
      </c>
      <c r="E479" s="251">
        <v>0</v>
      </c>
      <c r="F479" s="251">
        <v>1383340</v>
      </c>
      <c r="G479" s="251">
        <v>0</v>
      </c>
      <c r="H479" s="265">
        <v>1383340</v>
      </c>
    </row>
    <row r="480" spans="1:8">
      <c r="A480" s="261" t="s">
        <v>202</v>
      </c>
      <c r="B480" s="246" t="s">
        <v>203</v>
      </c>
      <c r="C480" s="249">
        <v>755.02</v>
      </c>
      <c r="D480" s="249">
        <v>712750</v>
      </c>
      <c r="E480" s="249">
        <v>0</v>
      </c>
      <c r="F480" s="249">
        <v>713505.02</v>
      </c>
      <c r="G480" s="249">
        <v>0</v>
      </c>
      <c r="H480" s="262">
        <v>713505.02</v>
      </c>
    </row>
    <row r="481" spans="1:8">
      <c r="A481" s="233" t="s">
        <v>834</v>
      </c>
      <c r="B481" s="244" t="s">
        <v>835</v>
      </c>
      <c r="C481" s="250">
        <v>0</v>
      </c>
      <c r="D481" s="250">
        <v>712750</v>
      </c>
      <c r="E481" s="250">
        <v>0</v>
      </c>
      <c r="F481" s="250">
        <v>712750</v>
      </c>
      <c r="G481" s="250">
        <v>0</v>
      </c>
      <c r="H481" s="263">
        <v>712750</v>
      </c>
    </row>
    <row r="482" spans="1:8">
      <c r="A482" s="264" t="s">
        <v>877</v>
      </c>
      <c r="B482" s="245" t="s">
        <v>314</v>
      </c>
      <c r="C482" s="251">
        <v>0</v>
      </c>
      <c r="D482" s="251">
        <v>712750</v>
      </c>
      <c r="E482" s="251">
        <v>0</v>
      </c>
      <c r="F482" s="251">
        <v>712750</v>
      </c>
      <c r="G482" s="251">
        <v>0</v>
      </c>
      <c r="H482" s="265">
        <v>712750</v>
      </c>
    </row>
    <row r="483" spans="1:8">
      <c r="A483" s="233" t="s">
        <v>747</v>
      </c>
      <c r="B483" s="244" t="s">
        <v>748</v>
      </c>
      <c r="C483" s="250">
        <v>755.02</v>
      </c>
      <c r="D483" s="250">
        <v>0</v>
      </c>
      <c r="E483" s="250">
        <v>0</v>
      </c>
      <c r="F483" s="250">
        <v>755.02</v>
      </c>
      <c r="G483" s="250">
        <v>0</v>
      </c>
      <c r="H483" s="263">
        <v>755.02</v>
      </c>
    </row>
    <row r="484" spans="1:8">
      <c r="A484" s="264" t="s">
        <v>749</v>
      </c>
      <c r="B484" s="245" t="s">
        <v>640</v>
      </c>
      <c r="C484" s="251">
        <v>733.02</v>
      </c>
      <c r="D484" s="251">
        <v>0</v>
      </c>
      <c r="E484" s="251">
        <v>0</v>
      </c>
      <c r="F484" s="251">
        <v>733.02</v>
      </c>
      <c r="G484" s="251">
        <v>0</v>
      </c>
      <c r="H484" s="265">
        <v>733.02</v>
      </c>
    </row>
    <row r="485" spans="1:8">
      <c r="A485" s="264" t="s">
        <v>850</v>
      </c>
      <c r="B485" s="245" t="s">
        <v>851</v>
      </c>
      <c r="C485" s="251">
        <v>22</v>
      </c>
      <c r="D485" s="251">
        <v>0</v>
      </c>
      <c r="E485" s="251">
        <v>0</v>
      </c>
      <c r="F485" s="251">
        <v>22</v>
      </c>
      <c r="G485" s="251">
        <v>0</v>
      </c>
      <c r="H485" s="265">
        <v>22</v>
      </c>
    </row>
    <row r="486" spans="1:8">
      <c r="A486" s="261" t="s">
        <v>204</v>
      </c>
      <c r="B486" s="246" t="s">
        <v>750</v>
      </c>
      <c r="C486" s="249">
        <v>18967801</v>
      </c>
      <c r="D486" s="249">
        <v>7852000</v>
      </c>
      <c r="E486" s="249">
        <v>0</v>
      </c>
      <c r="F486" s="249">
        <v>26819801</v>
      </c>
      <c r="G486" s="249">
        <v>0</v>
      </c>
      <c r="H486" s="262">
        <v>26819801</v>
      </c>
    </row>
    <row r="487" spans="1:8">
      <c r="A487" s="233" t="s">
        <v>751</v>
      </c>
      <c r="B487" s="244" t="s">
        <v>243</v>
      </c>
      <c r="C487" s="250">
        <v>18967801</v>
      </c>
      <c r="D487" s="250">
        <v>7852000</v>
      </c>
      <c r="E487" s="250">
        <v>0</v>
      </c>
      <c r="F487" s="250">
        <v>26819801</v>
      </c>
      <c r="G487" s="250">
        <v>0</v>
      </c>
      <c r="H487" s="263">
        <v>26819801</v>
      </c>
    </row>
    <row r="488" spans="1:8">
      <c r="A488" s="264" t="s">
        <v>752</v>
      </c>
      <c r="B488" s="245" t="s">
        <v>243</v>
      </c>
      <c r="C488" s="251">
        <v>18967801</v>
      </c>
      <c r="D488" s="251">
        <v>7852000</v>
      </c>
      <c r="E488" s="251">
        <v>0</v>
      </c>
      <c r="F488" s="251">
        <v>26819801</v>
      </c>
      <c r="G488" s="251">
        <v>0</v>
      </c>
      <c r="H488" s="265">
        <v>26819801</v>
      </c>
    </row>
    <row r="489" spans="1:8">
      <c r="A489" s="127" t="s">
        <v>1062</v>
      </c>
      <c r="B489" s="225" t="s">
        <v>1065</v>
      </c>
      <c r="C489" s="248">
        <v>0</v>
      </c>
      <c r="D489" s="248">
        <v>0</v>
      </c>
      <c r="E489" s="248">
        <v>9685177643.6599998</v>
      </c>
      <c r="F489" s="248">
        <v>-9685177643.6599998</v>
      </c>
      <c r="G489" s="248">
        <v>0</v>
      </c>
      <c r="H489" s="260">
        <v>-9685177643.6599998</v>
      </c>
    </row>
    <row r="490" spans="1:8">
      <c r="A490" s="261" t="s">
        <v>1063</v>
      </c>
      <c r="B490" s="246" t="s">
        <v>1065</v>
      </c>
      <c r="C490" s="249">
        <v>0</v>
      </c>
      <c r="D490" s="249">
        <v>0</v>
      </c>
      <c r="E490" s="249">
        <v>9685177643.6599998</v>
      </c>
      <c r="F490" s="249">
        <v>-9685177643.6599998</v>
      </c>
      <c r="G490" s="249">
        <v>0</v>
      </c>
      <c r="H490" s="262">
        <v>-9685177643.6599998</v>
      </c>
    </row>
    <row r="491" spans="1:8">
      <c r="A491" s="264" t="s">
        <v>1064</v>
      </c>
      <c r="B491" s="245" t="s">
        <v>1065</v>
      </c>
      <c r="C491" s="251">
        <v>0</v>
      </c>
      <c r="D491" s="251">
        <v>0</v>
      </c>
      <c r="E491" s="251">
        <v>9685177643.6599998</v>
      </c>
      <c r="F491" s="251">
        <v>-9685177643.6599998</v>
      </c>
      <c r="G491" s="251">
        <v>0</v>
      </c>
      <c r="H491" s="265">
        <v>-9685177643.6599998</v>
      </c>
    </row>
    <row r="492" spans="1:8">
      <c r="A492" s="258" t="s">
        <v>106</v>
      </c>
      <c r="B492" s="223" t="s">
        <v>107</v>
      </c>
      <c r="C492" s="247">
        <v>0</v>
      </c>
      <c r="D492" s="247">
        <v>3020606333</v>
      </c>
      <c r="E492" s="247">
        <v>3020606333</v>
      </c>
      <c r="F492" s="247">
        <v>0</v>
      </c>
      <c r="G492" s="247">
        <v>0</v>
      </c>
      <c r="H492" s="259">
        <v>0</v>
      </c>
    </row>
    <row r="493" spans="1:8">
      <c r="A493" s="127" t="s">
        <v>110</v>
      </c>
      <c r="B493" s="225" t="s">
        <v>111</v>
      </c>
      <c r="C493" s="248">
        <v>347088385</v>
      </c>
      <c r="D493" s="248">
        <v>0</v>
      </c>
      <c r="E493" s="248">
        <v>0</v>
      </c>
      <c r="F493" s="248">
        <v>347088385</v>
      </c>
      <c r="G493" s="248">
        <v>0</v>
      </c>
      <c r="H493" s="260">
        <v>347088385</v>
      </c>
    </row>
    <row r="494" spans="1:8">
      <c r="A494" s="261" t="s">
        <v>114</v>
      </c>
      <c r="B494" s="246" t="s">
        <v>115</v>
      </c>
      <c r="C494" s="249">
        <v>347088385</v>
      </c>
      <c r="D494" s="249">
        <v>0</v>
      </c>
      <c r="E494" s="249">
        <v>0</v>
      </c>
      <c r="F494" s="249">
        <v>347088385</v>
      </c>
      <c r="G494" s="249">
        <v>0</v>
      </c>
      <c r="H494" s="262">
        <v>347088385</v>
      </c>
    </row>
    <row r="495" spans="1:8">
      <c r="A495" s="233" t="s">
        <v>753</v>
      </c>
      <c r="B495" s="244" t="s">
        <v>754</v>
      </c>
      <c r="C495" s="250">
        <v>347088385</v>
      </c>
      <c r="D495" s="250">
        <v>0</v>
      </c>
      <c r="E495" s="250">
        <v>0</v>
      </c>
      <c r="F495" s="250">
        <v>347088385</v>
      </c>
      <c r="G495" s="250">
        <v>0</v>
      </c>
      <c r="H495" s="263">
        <v>347088385</v>
      </c>
    </row>
    <row r="496" spans="1:8">
      <c r="A496" s="264" t="s">
        <v>755</v>
      </c>
      <c r="B496" s="245" t="s">
        <v>754</v>
      </c>
      <c r="C496" s="251">
        <v>347088385</v>
      </c>
      <c r="D496" s="251">
        <v>0</v>
      </c>
      <c r="E496" s="251">
        <v>0</v>
      </c>
      <c r="F496" s="251">
        <v>347088385</v>
      </c>
      <c r="G496" s="251">
        <v>0</v>
      </c>
      <c r="H496" s="265">
        <v>347088385</v>
      </c>
    </row>
    <row r="497" spans="1:8">
      <c r="A497" s="233" t="s">
        <v>756</v>
      </c>
      <c r="B497" s="244" t="s">
        <v>757</v>
      </c>
      <c r="C497" s="250">
        <v>0</v>
      </c>
      <c r="D497" s="250">
        <v>0</v>
      </c>
      <c r="E497" s="250">
        <v>0</v>
      </c>
      <c r="F497" s="250">
        <v>0</v>
      </c>
      <c r="G497" s="250">
        <v>0</v>
      </c>
      <c r="H497" s="263">
        <v>0</v>
      </c>
    </row>
    <row r="498" spans="1:8">
      <c r="A498" s="264" t="s">
        <v>758</v>
      </c>
      <c r="B498" s="245" t="s">
        <v>757</v>
      </c>
      <c r="C498" s="251">
        <v>0</v>
      </c>
      <c r="D498" s="251">
        <v>0</v>
      </c>
      <c r="E498" s="251">
        <v>0</v>
      </c>
      <c r="F498" s="251">
        <v>0</v>
      </c>
      <c r="G498" s="251">
        <v>0</v>
      </c>
      <c r="H498" s="265">
        <v>0</v>
      </c>
    </row>
    <row r="499" spans="1:8">
      <c r="A499" s="127" t="s">
        <v>118</v>
      </c>
      <c r="B499" s="225" t="s">
        <v>119</v>
      </c>
      <c r="C499" s="248">
        <v>4988003416.3500004</v>
      </c>
      <c r="D499" s="248">
        <v>232024532</v>
      </c>
      <c r="E499" s="248">
        <v>2788581801</v>
      </c>
      <c r="F499" s="248">
        <v>2431446147.3499999</v>
      </c>
      <c r="G499" s="248">
        <v>0</v>
      </c>
      <c r="H499" s="260">
        <v>2431446147.3499999</v>
      </c>
    </row>
    <row r="500" spans="1:8">
      <c r="A500" s="261" t="s">
        <v>122</v>
      </c>
      <c r="B500" s="246" t="s">
        <v>123</v>
      </c>
      <c r="C500" s="249">
        <v>40825599</v>
      </c>
      <c r="D500" s="249">
        <v>0</v>
      </c>
      <c r="E500" s="249">
        <v>0</v>
      </c>
      <c r="F500" s="249">
        <v>40825599</v>
      </c>
      <c r="G500" s="249">
        <v>0</v>
      </c>
      <c r="H500" s="262">
        <v>40825599</v>
      </c>
    </row>
    <row r="501" spans="1:8">
      <c r="A501" s="233" t="s">
        <v>759</v>
      </c>
      <c r="B501" s="244" t="s">
        <v>597</v>
      </c>
      <c r="C501" s="250">
        <v>40825599</v>
      </c>
      <c r="D501" s="250">
        <v>0</v>
      </c>
      <c r="E501" s="250">
        <v>0</v>
      </c>
      <c r="F501" s="250">
        <v>40825599</v>
      </c>
      <c r="G501" s="250">
        <v>0</v>
      </c>
      <c r="H501" s="263">
        <v>40825599</v>
      </c>
    </row>
    <row r="502" spans="1:8">
      <c r="A502" s="264" t="s">
        <v>760</v>
      </c>
      <c r="B502" s="245" t="s">
        <v>597</v>
      </c>
      <c r="C502" s="251">
        <v>40825599</v>
      </c>
      <c r="D502" s="251">
        <v>0</v>
      </c>
      <c r="E502" s="251">
        <v>0</v>
      </c>
      <c r="F502" s="251">
        <v>40825599</v>
      </c>
      <c r="G502" s="251">
        <v>0</v>
      </c>
      <c r="H502" s="265">
        <v>40825599</v>
      </c>
    </row>
    <row r="503" spans="1:8">
      <c r="A503" s="261" t="s">
        <v>126</v>
      </c>
      <c r="B503" s="246" t="s">
        <v>127</v>
      </c>
      <c r="C503" s="249">
        <v>4947177817.3500004</v>
      </c>
      <c r="D503" s="249">
        <v>232024532</v>
      </c>
      <c r="E503" s="249">
        <v>2788581801</v>
      </c>
      <c r="F503" s="249">
        <v>2390620548.3499999</v>
      </c>
      <c r="G503" s="249">
        <v>0</v>
      </c>
      <c r="H503" s="262">
        <v>2390620548.3499999</v>
      </c>
    </row>
    <row r="504" spans="1:8">
      <c r="A504" s="233" t="s">
        <v>761</v>
      </c>
      <c r="B504" s="244" t="s">
        <v>762</v>
      </c>
      <c r="C504" s="250">
        <v>4947177817.3500004</v>
      </c>
      <c r="D504" s="250">
        <v>232024532</v>
      </c>
      <c r="E504" s="250">
        <v>2788581801</v>
      </c>
      <c r="F504" s="250">
        <v>2390620548.3499999</v>
      </c>
      <c r="G504" s="250">
        <v>0</v>
      </c>
      <c r="H504" s="263">
        <v>2390620548.3499999</v>
      </c>
    </row>
    <row r="505" spans="1:8">
      <c r="A505" s="264" t="s">
        <v>763</v>
      </c>
      <c r="B505" s="245" t="s">
        <v>762</v>
      </c>
      <c r="C505" s="251">
        <v>4947177817.3500004</v>
      </c>
      <c r="D505" s="251">
        <v>232024532</v>
      </c>
      <c r="E505" s="251">
        <v>2788581801</v>
      </c>
      <c r="F505" s="251">
        <v>2390620548.3499999</v>
      </c>
      <c r="G505" s="251">
        <v>0</v>
      </c>
      <c r="H505" s="265">
        <v>2390620548.3499999</v>
      </c>
    </row>
    <row r="506" spans="1:8">
      <c r="A506" s="127" t="s">
        <v>130</v>
      </c>
      <c r="B506" s="225" t="s">
        <v>131</v>
      </c>
      <c r="C506" s="248">
        <v>-5335091801.3500004</v>
      </c>
      <c r="D506" s="248">
        <v>2788581801</v>
      </c>
      <c r="E506" s="248">
        <v>232024532</v>
      </c>
      <c r="F506" s="248">
        <v>-2778534532.3499999</v>
      </c>
      <c r="G506" s="248">
        <v>0</v>
      </c>
      <c r="H506" s="260">
        <v>-2778534532.3499999</v>
      </c>
    </row>
    <row r="507" spans="1:8">
      <c r="A507" s="261" t="s">
        <v>134</v>
      </c>
      <c r="B507" s="246" t="s">
        <v>764</v>
      </c>
      <c r="C507" s="249">
        <v>-347088385</v>
      </c>
      <c r="D507" s="249">
        <v>0</v>
      </c>
      <c r="E507" s="249">
        <v>0</v>
      </c>
      <c r="F507" s="249">
        <v>-347088385</v>
      </c>
      <c r="G507" s="249">
        <v>0</v>
      </c>
      <c r="H507" s="262">
        <v>-347088385</v>
      </c>
    </row>
    <row r="508" spans="1:8">
      <c r="A508" s="233" t="s">
        <v>765</v>
      </c>
      <c r="B508" s="244" t="s">
        <v>766</v>
      </c>
      <c r="C508" s="250">
        <v>-347088385</v>
      </c>
      <c r="D508" s="250">
        <v>0</v>
      </c>
      <c r="E508" s="250">
        <v>0</v>
      </c>
      <c r="F508" s="250">
        <v>-347088385</v>
      </c>
      <c r="G508" s="250">
        <v>0</v>
      </c>
      <c r="H508" s="263">
        <v>-347088385</v>
      </c>
    </row>
    <row r="509" spans="1:8">
      <c r="A509" s="264" t="s">
        <v>767</v>
      </c>
      <c r="B509" s="245" t="s">
        <v>766</v>
      </c>
      <c r="C509" s="251">
        <v>-347088385</v>
      </c>
      <c r="D509" s="251">
        <v>0</v>
      </c>
      <c r="E509" s="251">
        <v>0</v>
      </c>
      <c r="F509" s="251">
        <v>-347088385</v>
      </c>
      <c r="G509" s="251">
        <v>0</v>
      </c>
      <c r="H509" s="265">
        <v>-347088385</v>
      </c>
    </row>
    <row r="510" spans="1:8">
      <c r="A510" s="261" t="s">
        <v>138</v>
      </c>
      <c r="B510" s="246" t="s">
        <v>139</v>
      </c>
      <c r="C510" s="249">
        <v>-4988003416.3500004</v>
      </c>
      <c r="D510" s="249">
        <v>2788581801</v>
      </c>
      <c r="E510" s="249">
        <v>232024532</v>
      </c>
      <c r="F510" s="249">
        <v>-2431446147.3499999</v>
      </c>
      <c r="G510" s="249">
        <v>0</v>
      </c>
      <c r="H510" s="262">
        <v>-2431446147.3499999</v>
      </c>
    </row>
    <row r="511" spans="1:8">
      <c r="A511" s="233" t="s">
        <v>768</v>
      </c>
      <c r="B511" s="244" t="s">
        <v>769</v>
      </c>
      <c r="C511" s="250">
        <v>-40825599</v>
      </c>
      <c r="D511" s="250">
        <v>0</v>
      </c>
      <c r="E511" s="250">
        <v>0</v>
      </c>
      <c r="F511" s="250">
        <v>-40825599</v>
      </c>
      <c r="G511" s="250">
        <v>0</v>
      </c>
      <c r="H511" s="263">
        <v>-40825599</v>
      </c>
    </row>
    <row r="512" spans="1:8">
      <c r="A512" s="264" t="s">
        <v>770</v>
      </c>
      <c r="B512" s="245" t="s">
        <v>769</v>
      </c>
      <c r="C512" s="251">
        <v>-40825599</v>
      </c>
      <c r="D512" s="251">
        <v>0</v>
      </c>
      <c r="E512" s="251">
        <v>0</v>
      </c>
      <c r="F512" s="251">
        <v>-40825599</v>
      </c>
      <c r="G512" s="251">
        <v>0</v>
      </c>
      <c r="H512" s="265">
        <v>-40825599</v>
      </c>
    </row>
    <row r="513" spans="1:8">
      <c r="A513" s="233" t="s">
        <v>771</v>
      </c>
      <c r="B513" s="244" t="s">
        <v>772</v>
      </c>
      <c r="C513" s="250">
        <v>-4947177817.3500004</v>
      </c>
      <c r="D513" s="250">
        <v>2788581801</v>
      </c>
      <c r="E513" s="250">
        <v>232024532</v>
      </c>
      <c r="F513" s="250">
        <v>-2390620548.3499999</v>
      </c>
      <c r="G513" s="250">
        <v>0</v>
      </c>
      <c r="H513" s="263">
        <v>-2390620548.3499999</v>
      </c>
    </row>
    <row r="514" spans="1:8">
      <c r="A514" s="264" t="s">
        <v>773</v>
      </c>
      <c r="B514" s="245" t="s">
        <v>762</v>
      </c>
      <c r="C514" s="251">
        <v>-4947177817.3500004</v>
      </c>
      <c r="D514" s="251">
        <v>2788581801</v>
      </c>
      <c r="E514" s="251">
        <v>232024532</v>
      </c>
      <c r="F514" s="251">
        <v>-2390620548.3499999</v>
      </c>
      <c r="G514" s="251">
        <v>0</v>
      </c>
      <c r="H514" s="265">
        <v>-2390620548.3499999</v>
      </c>
    </row>
    <row r="515" spans="1:8">
      <c r="A515" s="258" t="s">
        <v>108</v>
      </c>
      <c r="B515" s="223" t="s">
        <v>109</v>
      </c>
      <c r="C515" s="247">
        <v>0</v>
      </c>
      <c r="D515" s="247">
        <v>3597354328.52</v>
      </c>
      <c r="E515" s="247">
        <v>3597354328.52</v>
      </c>
      <c r="F515" s="247">
        <v>0</v>
      </c>
      <c r="G515" s="247">
        <v>0</v>
      </c>
      <c r="H515" s="259">
        <v>0</v>
      </c>
    </row>
    <row r="516" spans="1:8">
      <c r="A516" s="266" t="s">
        <v>112</v>
      </c>
      <c r="B516" s="225" t="s">
        <v>113</v>
      </c>
      <c r="C516" s="248">
        <v>33059438787.209999</v>
      </c>
      <c r="D516" s="248">
        <v>215047898.21000001</v>
      </c>
      <c r="E516" s="248">
        <v>534392036</v>
      </c>
      <c r="F516" s="248">
        <v>33378782925</v>
      </c>
      <c r="G516" s="248">
        <v>0</v>
      </c>
      <c r="H516" s="260">
        <v>33378782925</v>
      </c>
    </row>
    <row r="517" spans="1:8">
      <c r="A517" s="267" t="s">
        <v>116</v>
      </c>
      <c r="B517" s="246" t="s">
        <v>117</v>
      </c>
      <c r="C517" s="249">
        <v>33038051783</v>
      </c>
      <c r="D517" s="249">
        <v>193660894</v>
      </c>
      <c r="E517" s="249">
        <v>236665528</v>
      </c>
      <c r="F517" s="249">
        <v>33081056417</v>
      </c>
      <c r="G517" s="249">
        <v>0</v>
      </c>
      <c r="H517" s="262">
        <v>33081056417</v>
      </c>
    </row>
    <row r="518" spans="1:8">
      <c r="A518" s="268" t="s">
        <v>774</v>
      </c>
      <c r="B518" s="244" t="s">
        <v>775</v>
      </c>
      <c r="C518" s="250">
        <v>33038051783</v>
      </c>
      <c r="D518" s="250">
        <v>193660894</v>
      </c>
      <c r="E518" s="250">
        <v>236665528</v>
      </c>
      <c r="F518" s="250">
        <v>33081056417</v>
      </c>
      <c r="G518" s="250">
        <v>0</v>
      </c>
      <c r="H518" s="263">
        <v>33081056417</v>
      </c>
    </row>
    <row r="519" spans="1:8">
      <c r="A519" s="269" t="s">
        <v>776</v>
      </c>
      <c r="B519" s="245" t="s">
        <v>775</v>
      </c>
      <c r="C519" s="251">
        <v>33038051783</v>
      </c>
      <c r="D519" s="251">
        <v>193660894</v>
      </c>
      <c r="E519" s="251">
        <v>236665528</v>
      </c>
      <c r="F519" s="251">
        <v>33081056417</v>
      </c>
      <c r="G519" s="251">
        <v>0</v>
      </c>
      <c r="H519" s="265">
        <v>33081056417</v>
      </c>
    </row>
    <row r="520" spans="1:8">
      <c r="A520" s="267" t="s">
        <v>120</v>
      </c>
      <c r="B520" s="246" t="s">
        <v>121</v>
      </c>
      <c r="C520" s="249">
        <v>21387004.210000001</v>
      </c>
      <c r="D520" s="249">
        <v>21387004.210000001</v>
      </c>
      <c r="E520" s="249">
        <v>297726508</v>
      </c>
      <c r="F520" s="249">
        <v>297726508</v>
      </c>
      <c r="G520" s="249">
        <v>0</v>
      </c>
      <c r="H520" s="262">
        <v>297726508</v>
      </c>
    </row>
    <row r="521" spans="1:8">
      <c r="A521" s="268" t="s">
        <v>777</v>
      </c>
      <c r="B521" s="244" t="s">
        <v>778</v>
      </c>
      <c r="C521" s="250">
        <v>21387004.210000001</v>
      </c>
      <c r="D521" s="250">
        <v>21387004.210000001</v>
      </c>
      <c r="E521" s="250">
        <v>297726508</v>
      </c>
      <c r="F521" s="250">
        <v>297726508</v>
      </c>
      <c r="G521" s="250">
        <v>0</v>
      </c>
      <c r="H521" s="263">
        <v>297726508</v>
      </c>
    </row>
    <row r="522" spans="1:8">
      <c r="A522" s="269" t="s">
        <v>779</v>
      </c>
      <c r="B522" s="245" t="s">
        <v>778</v>
      </c>
      <c r="C522" s="251">
        <v>21387004.210000001</v>
      </c>
      <c r="D522" s="251">
        <v>21387004.210000001</v>
      </c>
      <c r="E522" s="251">
        <v>297726508</v>
      </c>
      <c r="F522" s="251">
        <v>297726508</v>
      </c>
      <c r="G522" s="251">
        <v>0</v>
      </c>
      <c r="H522" s="265">
        <v>297726508</v>
      </c>
    </row>
    <row r="523" spans="1:8">
      <c r="A523" s="266" t="s">
        <v>124</v>
      </c>
      <c r="B523" s="225" t="s">
        <v>125</v>
      </c>
      <c r="C523" s="248">
        <v>1568714125</v>
      </c>
      <c r="D523" s="248">
        <v>1568714125</v>
      </c>
      <c r="E523" s="248">
        <v>1279200269.3099999</v>
      </c>
      <c r="F523" s="248">
        <v>1279200269.3099999</v>
      </c>
      <c r="G523" s="248">
        <v>0</v>
      </c>
      <c r="H523" s="260">
        <v>1279200269.3099999</v>
      </c>
    </row>
    <row r="524" spans="1:8">
      <c r="A524" s="267" t="s">
        <v>128</v>
      </c>
      <c r="B524" s="246" t="s">
        <v>129</v>
      </c>
      <c r="C524" s="249">
        <v>1568714125</v>
      </c>
      <c r="D524" s="249">
        <v>1568714125</v>
      </c>
      <c r="E524" s="249">
        <v>1279200269.3099999</v>
      </c>
      <c r="F524" s="249">
        <v>1279200269.3099999</v>
      </c>
      <c r="G524" s="249">
        <v>0</v>
      </c>
      <c r="H524" s="262">
        <v>1279200269.3099999</v>
      </c>
    </row>
    <row r="525" spans="1:8">
      <c r="A525" s="268" t="s">
        <v>780</v>
      </c>
      <c r="B525" s="244" t="s">
        <v>781</v>
      </c>
      <c r="C525" s="250">
        <v>1568714125</v>
      </c>
      <c r="D525" s="250">
        <v>1568714125</v>
      </c>
      <c r="E525" s="250">
        <v>1279200269.3099999</v>
      </c>
      <c r="F525" s="250">
        <v>1279200269.3099999</v>
      </c>
      <c r="G525" s="250">
        <v>0</v>
      </c>
      <c r="H525" s="263">
        <v>1279200269.3099999</v>
      </c>
    </row>
    <row r="526" spans="1:8">
      <c r="A526" s="269" t="s">
        <v>782</v>
      </c>
      <c r="B526" s="245" t="s">
        <v>781</v>
      </c>
      <c r="C526" s="251">
        <v>1568714125</v>
      </c>
      <c r="D526" s="251">
        <v>1568714125</v>
      </c>
      <c r="E526" s="251">
        <v>1279200269.3099999</v>
      </c>
      <c r="F526" s="251">
        <v>1279200269.3099999</v>
      </c>
      <c r="G526" s="251">
        <v>0</v>
      </c>
      <c r="H526" s="265">
        <v>1279200269.3099999</v>
      </c>
    </row>
    <row r="527" spans="1:8">
      <c r="A527" s="266" t="s">
        <v>132</v>
      </c>
      <c r="B527" s="225" t="s">
        <v>133</v>
      </c>
      <c r="C527" s="248">
        <v>-34628152912.209999</v>
      </c>
      <c r="D527" s="248">
        <v>1813592305.3099999</v>
      </c>
      <c r="E527" s="248">
        <v>1783762023.21</v>
      </c>
      <c r="F527" s="248">
        <v>-34657983194.309998</v>
      </c>
      <c r="G527" s="248">
        <v>0</v>
      </c>
      <c r="H527" s="260">
        <v>-34657983194.309998</v>
      </c>
    </row>
    <row r="528" spans="1:8">
      <c r="A528" s="267" t="s">
        <v>136</v>
      </c>
      <c r="B528" s="246" t="s">
        <v>137</v>
      </c>
      <c r="C528" s="249">
        <v>-33059438787.209999</v>
      </c>
      <c r="D528" s="249">
        <v>534392036</v>
      </c>
      <c r="E528" s="249">
        <v>215047898.21000001</v>
      </c>
      <c r="F528" s="249">
        <v>-33378782925</v>
      </c>
      <c r="G528" s="249">
        <v>0</v>
      </c>
      <c r="H528" s="262">
        <v>-33378782925</v>
      </c>
    </row>
    <row r="529" spans="1:8">
      <c r="A529" s="268" t="s">
        <v>783</v>
      </c>
      <c r="B529" s="244" t="s">
        <v>784</v>
      </c>
      <c r="C529" s="250">
        <v>-33038051783</v>
      </c>
      <c r="D529" s="250">
        <v>236665528</v>
      </c>
      <c r="E529" s="250">
        <v>193660894</v>
      </c>
      <c r="F529" s="250">
        <v>-33081056417</v>
      </c>
      <c r="G529" s="250">
        <v>0</v>
      </c>
      <c r="H529" s="263">
        <v>-33081056417</v>
      </c>
    </row>
    <row r="530" spans="1:8">
      <c r="A530" s="269" t="s">
        <v>785</v>
      </c>
      <c r="B530" s="245" t="s">
        <v>784</v>
      </c>
      <c r="C530" s="251">
        <v>-33038051783</v>
      </c>
      <c r="D530" s="251">
        <v>236665528</v>
      </c>
      <c r="E530" s="251">
        <v>193660894</v>
      </c>
      <c r="F530" s="251">
        <v>-33081056417</v>
      </c>
      <c r="G530" s="251">
        <v>0</v>
      </c>
      <c r="H530" s="265">
        <v>-33081056417</v>
      </c>
    </row>
    <row r="531" spans="1:8">
      <c r="A531" s="268" t="s">
        <v>786</v>
      </c>
      <c r="B531" s="244" t="s">
        <v>787</v>
      </c>
      <c r="C531" s="250">
        <v>-21387004.210000001</v>
      </c>
      <c r="D531" s="250">
        <v>297726508</v>
      </c>
      <c r="E531" s="250">
        <v>21387004.210000001</v>
      </c>
      <c r="F531" s="250">
        <v>-297726508</v>
      </c>
      <c r="G531" s="250">
        <v>0</v>
      </c>
      <c r="H531" s="263">
        <v>-297726508</v>
      </c>
    </row>
    <row r="532" spans="1:8">
      <c r="A532" s="269" t="s">
        <v>788</v>
      </c>
      <c r="B532" s="245" t="s">
        <v>787</v>
      </c>
      <c r="C532" s="251">
        <v>-21387004.210000001</v>
      </c>
      <c r="D532" s="251">
        <v>297726508</v>
      </c>
      <c r="E532" s="251">
        <v>21387004.210000001</v>
      </c>
      <c r="F532" s="251">
        <v>-297726508</v>
      </c>
      <c r="G532" s="251">
        <v>0</v>
      </c>
      <c r="H532" s="265">
        <v>-297726508</v>
      </c>
    </row>
    <row r="533" spans="1:8">
      <c r="A533" s="267" t="s">
        <v>140</v>
      </c>
      <c r="B533" s="246" t="s">
        <v>141</v>
      </c>
      <c r="C533" s="249">
        <v>-1568714125</v>
      </c>
      <c r="D533" s="249">
        <v>1279200269.3099999</v>
      </c>
      <c r="E533" s="249">
        <v>1568714125</v>
      </c>
      <c r="F533" s="249">
        <v>-1279200269.3099999</v>
      </c>
      <c r="G533" s="249">
        <v>0</v>
      </c>
      <c r="H533" s="262">
        <v>-1279200269.3099999</v>
      </c>
    </row>
    <row r="534" spans="1:8">
      <c r="A534" s="268" t="s">
        <v>789</v>
      </c>
      <c r="B534" s="244" t="s">
        <v>790</v>
      </c>
      <c r="C534" s="250">
        <v>-1568714125</v>
      </c>
      <c r="D534" s="250">
        <v>1279200269.3099999</v>
      </c>
      <c r="E534" s="250">
        <v>1568714125</v>
      </c>
      <c r="F534" s="250">
        <v>-1279200269.3099999</v>
      </c>
      <c r="G534" s="250">
        <v>0</v>
      </c>
      <c r="H534" s="263">
        <v>-1279200269.3099999</v>
      </c>
    </row>
    <row r="535" spans="1:8" ht="13.5" thickBot="1">
      <c r="A535" s="270" t="s">
        <v>791</v>
      </c>
      <c r="B535" s="271" t="s">
        <v>781</v>
      </c>
      <c r="C535" s="272">
        <v>-1568714125</v>
      </c>
      <c r="D535" s="272">
        <v>1279200269.3099999</v>
      </c>
      <c r="E535" s="272">
        <v>1568714125</v>
      </c>
      <c r="F535" s="272">
        <v>-1279200269.3099999</v>
      </c>
      <c r="G535" s="272">
        <v>0</v>
      </c>
      <c r="H535" s="273">
        <v>-1279200269.3099999</v>
      </c>
    </row>
  </sheetData>
  <autoFilter ref="A6:J535" xr:uid="{00000000-0001-0000-0200-000000000000}"/>
  <printOptions horizontalCentered="1"/>
  <pageMargins left="0.25" right="0.15748031496062992" top="0.28999999999999998" bottom="0.32" header="0.51" footer="0.17"/>
  <pageSetup paperSize="9" scale="70" fitToHeight="6" orientation="portrait" r:id="rId1"/>
  <headerFooter alignWithMargins="0"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40"/>
  <sheetViews>
    <sheetView workbookViewId="0"/>
  </sheetViews>
  <sheetFormatPr baseColWidth="10" defaultRowHeight="15"/>
  <cols>
    <col min="1" max="1" width="24.7109375" style="224" customWidth="1"/>
    <col min="2" max="2" width="44.42578125" style="224" customWidth="1"/>
    <col min="3" max="3" width="18.28515625" style="224" bestFit="1" customWidth="1"/>
    <col min="4" max="4" width="22.28515625" style="224" bestFit="1" customWidth="1"/>
    <col min="5" max="5" width="22.85546875" style="224" bestFit="1" customWidth="1"/>
    <col min="6" max="6" width="19.28515625" style="224" customWidth="1"/>
    <col min="7" max="7" width="18.140625" style="224" bestFit="1" customWidth="1"/>
    <col min="8" max="8" width="20.42578125" style="224" bestFit="1" customWidth="1"/>
    <col min="9" max="16384" width="11.42578125" style="224"/>
  </cols>
  <sheetData>
    <row r="1" spans="1:8" s="212" customFormat="1">
      <c r="A1" s="211" t="s">
        <v>208</v>
      </c>
      <c r="B1" s="211" t="s">
        <v>209</v>
      </c>
      <c r="D1" s="213"/>
      <c r="E1" s="213"/>
      <c r="F1" s="214"/>
      <c r="G1" s="215"/>
      <c r="H1" s="215"/>
    </row>
    <row r="2" spans="1:8" s="212" customFormat="1" ht="30">
      <c r="A2" s="211" t="s">
        <v>210</v>
      </c>
      <c r="B2" s="211" t="s">
        <v>211</v>
      </c>
      <c r="D2" s="213"/>
      <c r="E2" s="213"/>
      <c r="F2" s="214"/>
      <c r="G2" s="215"/>
      <c r="H2" s="215"/>
    </row>
    <row r="3" spans="1:8" s="212" customFormat="1" ht="30">
      <c r="A3" s="211" t="s">
        <v>212</v>
      </c>
      <c r="B3" s="216" t="s">
        <v>857</v>
      </c>
      <c r="D3" s="213"/>
      <c r="E3" s="213"/>
      <c r="F3" s="214"/>
      <c r="G3" s="215"/>
      <c r="H3" s="215"/>
    </row>
    <row r="4" spans="1:8" s="212" customFormat="1" ht="15.75">
      <c r="A4" s="211" t="s">
        <v>213</v>
      </c>
      <c r="B4" s="217" t="s">
        <v>858</v>
      </c>
      <c r="D4" s="213"/>
      <c r="E4" s="213"/>
      <c r="F4" s="214"/>
      <c r="G4" s="215"/>
      <c r="H4" s="215"/>
    </row>
    <row r="5" spans="1:8" s="212" customFormat="1">
      <c r="A5" s="218"/>
      <c r="B5" s="218"/>
      <c r="D5" s="213"/>
      <c r="E5" s="213"/>
      <c r="F5" s="214"/>
      <c r="G5" s="215"/>
      <c r="H5" s="215"/>
    </row>
    <row r="6" spans="1:8" s="219" customFormat="1">
      <c r="A6" s="220" t="s">
        <v>214</v>
      </c>
      <c r="B6" s="220" t="s">
        <v>210</v>
      </c>
      <c r="C6" s="221" t="s">
        <v>215</v>
      </c>
      <c r="D6" s="221" t="s">
        <v>216</v>
      </c>
      <c r="E6" s="221" t="s">
        <v>217</v>
      </c>
      <c r="F6" s="221" t="s">
        <v>218</v>
      </c>
      <c r="G6" s="221" t="s">
        <v>219</v>
      </c>
      <c r="H6" s="221" t="s">
        <v>220</v>
      </c>
    </row>
    <row r="7" spans="1:8">
      <c r="A7" s="222" t="s">
        <v>221</v>
      </c>
      <c r="B7" s="223" t="s">
        <v>222</v>
      </c>
      <c r="C7" s="247">
        <v>21598437987.27</v>
      </c>
      <c r="D7" s="247">
        <v>81977836456.029999</v>
      </c>
      <c r="E7" s="247">
        <v>83430233736.589996</v>
      </c>
      <c r="F7" s="247">
        <v>20146040706.709999</v>
      </c>
      <c r="G7" s="247">
        <v>10522288751.33</v>
      </c>
      <c r="H7" s="247">
        <v>9623751955.3799992</v>
      </c>
    </row>
    <row r="8" spans="1:8">
      <c r="A8" s="128" t="s">
        <v>16</v>
      </c>
      <c r="B8" s="225" t="s">
        <v>17</v>
      </c>
      <c r="C8" s="248">
        <v>952353070.86000001</v>
      </c>
      <c r="D8" s="248">
        <v>26647646527.759998</v>
      </c>
      <c r="E8" s="248">
        <v>26938057520</v>
      </c>
      <c r="F8" s="248">
        <v>661942078.62</v>
      </c>
      <c r="G8" s="248">
        <v>661942078.62</v>
      </c>
      <c r="H8" s="248">
        <v>0</v>
      </c>
    </row>
    <row r="9" spans="1:8">
      <c r="A9" s="226" t="s">
        <v>20</v>
      </c>
      <c r="B9" s="227" t="s">
        <v>21</v>
      </c>
      <c r="C9" s="252">
        <v>0</v>
      </c>
      <c r="D9" s="252">
        <v>10000000</v>
      </c>
      <c r="E9" s="252">
        <v>10000000</v>
      </c>
      <c r="F9" s="252">
        <v>0</v>
      </c>
      <c r="G9" s="252">
        <v>0</v>
      </c>
      <c r="H9" s="252">
        <v>0</v>
      </c>
    </row>
    <row r="10" spans="1:8">
      <c r="A10" s="228" t="s">
        <v>223</v>
      </c>
      <c r="B10" s="229" t="s">
        <v>224</v>
      </c>
      <c r="C10" s="253">
        <v>0</v>
      </c>
      <c r="D10" s="253">
        <v>10000000</v>
      </c>
      <c r="E10" s="253">
        <v>10000000</v>
      </c>
      <c r="F10" s="253">
        <v>0</v>
      </c>
      <c r="G10" s="253">
        <v>0</v>
      </c>
      <c r="H10" s="253">
        <v>0</v>
      </c>
    </row>
    <row r="11" spans="1:8">
      <c r="A11" s="228" t="s">
        <v>225</v>
      </c>
      <c r="B11" s="229" t="s">
        <v>226</v>
      </c>
      <c r="C11" s="253">
        <v>0</v>
      </c>
      <c r="D11" s="253">
        <v>10000000</v>
      </c>
      <c r="E11" s="253">
        <v>10000000</v>
      </c>
      <c r="F11" s="253">
        <v>0</v>
      </c>
      <c r="G11" s="253">
        <v>0</v>
      </c>
      <c r="H11" s="253">
        <v>0</v>
      </c>
    </row>
    <row r="12" spans="1:8">
      <c r="A12" s="230" t="s">
        <v>24</v>
      </c>
      <c r="B12" s="227" t="s">
        <v>25</v>
      </c>
      <c r="C12" s="252">
        <v>952353070.86000001</v>
      </c>
      <c r="D12" s="252">
        <v>26637646527.759998</v>
      </c>
      <c r="E12" s="252">
        <v>26928057520</v>
      </c>
      <c r="F12" s="252">
        <v>661942078.62</v>
      </c>
      <c r="G12" s="252">
        <v>661942078.62</v>
      </c>
      <c r="H12" s="252">
        <v>0</v>
      </c>
    </row>
    <row r="13" spans="1:8">
      <c r="A13" s="228" t="s">
        <v>227</v>
      </c>
      <c r="B13" s="229" t="s">
        <v>226</v>
      </c>
      <c r="C13" s="253">
        <v>952353070.86000001</v>
      </c>
      <c r="D13" s="253">
        <v>26637646527.759998</v>
      </c>
      <c r="E13" s="253">
        <v>26928057520</v>
      </c>
      <c r="F13" s="253">
        <v>661942078.62</v>
      </c>
      <c r="G13" s="253">
        <v>661942078.62</v>
      </c>
      <c r="H13" s="253">
        <v>0</v>
      </c>
    </row>
    <row r="14" spans="1:8">
      <c r="A14" s="228" t="s">
        <v>228</v>
      </c>
      <c r="B14" s="229" t="s">
        <v>226</v>
      </c>
      <c r="C14" s="253">
        <v>952353070.86000001</v>
      </c>
      <c r="D14" s="253">
        <v>26637646527.759998</v>
      </c>
      <c r="E14" s="253">
        <v>26928057520</v>
      </c>
      <c r="F14" s="253">
        <v>661942078.62</v>
      </c>
      <c r="G14" s="253">
        <v>661942078.62</v>
      </c>
      <c r="H14" s="253">
        <v>0</v>
      </c>
    </row>
    <row r="15" spans="1:8">
      <c r="A15" s="231" t="s">
        <v>28</v>
      </c>
      <c r="B15" s="225" t="s">
        <v>229</v>
      </c>
      <c r="C15" s="248">
        <v>4951735656.9200001</v>
      </c>
      <c r="D15" s="248">
        <v>27499690738.860001</v>
      </c>
      <c r="E15" s="248">
        <v>27838228910.209999</v>
      </c>
      <c r="F15" s="248">
        <v>4613197485.5699997</v>
      </c>
      <c r="G15" s="248">
        <v>2433379225.6700001</v>
      </c>
      <c r="H15" s="248">
        <v>2179818259.9000001</v>
      </c>
    </row>
    <row r="16" spans="1:8">
      <c r="A16" s="230" t="s">
        <v>32</v>
      </c>
      <c r="B16" s="227" t="s">
        <v>33</v>
      </c>
      <c r="C16" s="252">
        <v>5184806515.0200005</v>
      </c>
      <c r="D16" s="252">
        <v>27127186985.860001</v>
      </c>
      <c r="E16" s="252">
        <v>26778486390.209999</v>
      </c>
      <c r="F16" s="252">
        <v>5533507110.6700001</v>
      </c>
      <c r="G16" s="252">
        <v>2424042539.6700001</v>
      </c>
      <c r="H16" s="252">
        <v>3109464571</v>
      </c>
    </row>
    <row r="17" spans="1:8">
      <c r="A17" s="228" t="s">
        <v>230</v>
      </c>
      <c r="B17" s="229" t="s">
        <v>231</v>
      </c>
      <c r="C17" s="253">
        <v>5184806515.0200005</v>
      </c>
      <c r="D17" s="253">
        <v>27127186985.860001</v>
      </c>
      <c r="E17" s="253">
        <v>26778486390.209999</v>
      </c>
      <c r="F17" s="253">
        <v>5533507110.6700001</v>
      </c>
      <c r="G17" s="253">
        <v>2424042539.6700001</v>
      </c>
      <c r="H17" s="253">
        <v>3109464571</v>
      </c>
    </row>
    <row r="18" spans="1:8">
      <c r="A18" s="228" t="s">
        <v>232</v>
      </c>
      <c r="B18" s="229" t="s">
        <v>231</v>
      </c>
      <c r="C18" s="253">
        <v>5184806515.0200005</v>
      </c>
      <c r="D18" s="253">
        <v>27127186985.860001</v>
      </c>
      <c r="E18" s="253">
        <v>26778486390.209999</v>
      </c>
      <c r="F18" s="253">
        <v>5533507110.6700001</v>
      </c>
      <c r="G18" s="253">
        <v>2424042539.6700001</v>
      </c>
      <c r="H18" s="253">
        <v>3109464571</v>
      </c>
    </row>
    <row r="19" spans="1:8">
      <c r="A19" s="230" t="s">
        <v>36</v>
      </c>
      <c r="B19" s="227" t="s">
        <v>37</v>
      </c>
      <c r="C19" s="252">
        <v>51860314.899999999</v>
      </c>
      <c r="D19" s="252">
        <v>356376543</v>
      </c>
      <c r="E19" s="252">
        <v>355909530</v>
      </c>
      <c r="F19" s="252">
        <v>52327327.899999999</v>
      </c>
      <c r="G19" s="252">
        <v>9336686</v>
      </c>
      <c r="H19" s="252">
        <v>42990641.899999999</v>
      </c>
    </row>
    <row r="20" spans="1:8">
      <c r="A20" s="228" t="s">
        <v>236</v>
      </c>
      <c r="B20" s="229" t="s">
        <v>237</v>
      </c>
      <c r="C20" s="253">
        <v>51860314.899999999</v>
      </c>
      <c r="D20" s="253">
        <v>343159106</v>
      </c>
      <c r="E20" s="253">
        <v>342692093</v>
      </c>
      <c r="F20" s="253">
        <v>52327327.899999999</v>
      </c>
      <c r="G20" s="253">
        <v>9336686</v>
      </c>
      <c r="H20" s="253">
        <v>42990641.899999999</v>
      </c>
    </row>
    <row r="21" spans="1:8">
      <c r="A21" s="228" t="s">
        <v>238</v>
      </c>
      <c r="B21" s="229" t="s">
        <v>237</v>
      </c>
      <c r="C21" s="253">
        <v>51860314.899999999</v>
      </c>
      <c r="D21" s="253">
        <v>343159106</v>
      </c>
      <c r="E21" s="253">
        <v>342692093</v>
      </c>
      <c r="F21" s="253">
        <v>52327327.899999999</v>
      </c>
      <c r="G21" s="253">
        <v>9336686</v>
      </c>
      <c r="H21" s="253">
        <v>42990641.899999999</v>
      </c>
    </row>
    <row r="22" spans="1:8">
      <c r="A22" s="228" t="s">
        <v>239</v>
      </c>
      <c r="B22" s="229" t="s">
        <v>240</v>
      </c>
      <c r="C22" s="253">
        <v>0</v>
      </c>
      <c r="D22" s="253">
        <v>13217437</v>
      </c>
      <c r="E22" s="253">
        <v>13217437</v>
      </c>
      <c r="F22" s="253">
        <v>0</v>
      </c>
      <c r="G22" s="253">
        <v>0</v>
      </c>
      <c r="H22" s="253">
        <v>0</v>
      </c>
    </row>
    <row r="23" spans="1:8">
      <c r="A23" s="228" t="s">
        <v>241</v>
      </c>
      <c r="B23" s="229" t="s">
        <v>240</v>
      </c>
      <c r="C23" s="253">
        <v>0</v>
      </c>
      <c r="D23" s="253">
        <v>13217437</v>
      </c>
      <c r="E23" s="253">
        <v>13217437</v>
      </c>
      <c r="F23" s="253">
        <v>0</v>
      </c>
      <c r="G23" s="253">
        <v>0</v>
      </c>
      <c r="H23" s="253">
        <v>0</v>
      </c>
    </row>
    <row r="24" spans="1:8">
      <c r="A24" s="230" t="s">
        <v>40</v>
      </c>
      <c r="B24" s="227" t="s">
        <v>41</v>
      </c>
      <c r="C24" s="252">
        <v>-284931173</v>
      </c>
      <c r="D24" s="252">
        <v>16127210</v>
      </c>
      <c r="E24" s="252">
        <v>703832990</v>
      </c>
      <c r="F24" s="252">
        <v>-972636953</v>
      </c>
      <c r="G24" s="252">
        <v>0</v>
      </c>
      <c r="H24" s="252">
        <v>-972636953</v>
      </c>
    </row>
    <row r="25" spans="1:8">
      <c r="A25" s="228" t="s">
        <v>242</v>
      </c>
      <c r="B25" s="229" t="s">
        <v>243</v>
      </c>
      <c r="C25" s="253">
        <v>-284931173</v>
      </c>
      <c r="D25" s="253">
        <v>16127210</v>
      </c>
      <c r="E25" s="253">
        <v>703832990</v>
      </c>
      <c r="F25" s="253">
        <v>-972636953</v>
      </c>
      <c r="G25" s="253">
        <v>0</v>
      </c>
      <c r="H25" s="253">
        <v>-972636953</v>
      </c>
    </row>
    <row r="26" spans="1:8">
      <c r="A26" s="228" t="s">
        <v>244</v>
      </c>
      <c r="B26" s="229" t="s">
        <v>243</v>
      </c>
      <c r="C26" s="253">
        <v>-284931173</v>
      </c>
      <c r="D26" s="253">
        <v>16127210</v>
      </c>
      <c r="E26" s="253">
        <v>703832990</v>
      </c>
      <c r="F26" s="253">
        <v>-972636953</v>
      </c>
      <c r="G26" s="253">
        <v>0</v>
      </c>
      <c r="H26" s="253">
        <v>-972636953</v>
      </c>
    </row>
    <row r="27" spans="1:8">
      <c r="A27" s="231" t="s">
        <v>245</v>
      </c>
      <c r="B27" s="225" t="s">
        <v>44</v>
      </c>
      <c r="C27" s="248">
        <v>0</v>
      </c>
      <c r="D27" s="248">
        <v>655724.74</v>
      </c>
      <c r="E27" s="248">
        <v>655724.74</v>
      </c>
      <c r="F27" s="248">
        <v>0</v>
      </c>
      <c r="G27" s="248">
        <v>0</v>
      </c>
      <c r="H27" s="248">
        <v>0</v>
      </c>
    </row>
    <row r="28" spans="1:8">
      <c r="A28" s="230" t="s">
        <v>47</v>
      </c>
      <c r="B28" s="227" t="s">
        <v>48</v>
      </c>
      <c r="C28" s="252">
        <v>0</v>
      </c>
      <c r="D28" s="252">
        <v>655724.74</v>
      </c>
      <c r="E28" s="252">
        <v>655724.74</v>
      </c>
      <c r="F28" s="252">
        <v>0</v>
      </c>
      <c r="G28" s="252">
        <v>0</v>
      </c>
      <c r="H28" s="252">
        <v>0</v>
      </c>
    </row>
    <row r="29" spans="1:8">
      <c r="A29" s="228" t="s">
        <v>249</v>
      </c>
      <c r="B29" s="229" t="s">
        <v>250</v>
      </c>
      <c r="C29" s="253">
        <v>0</v>
      </c>
      <c r="D29" s="253">
        <v>655724.74</v>
      </c>
      <c r="E29" s="253">
        <v>655724.74</v>
      </c>
      <c r="F29" s="253">
        <v>0</v>
      </c>
      <c r="G29" s="253">
        <v>0</v>
      </c>
      <c r="H29" s="253">
        <v>0</v>
      </c>
    </row>
    <row r="30" spans="1:8">
      <c r="A30" s="228" t="s">
        <v>251</v>
      </c>
      <c r="B30" s="229" t="s">
        <v>250</v>
      </c>
      <c r="C30" s="253">
        <v>0</v>
      </c>
      <c r="D30" s="253">
        <v>655724.74</v>
      </c>
      <c r="E30" s="253">
        <v>655724.74</v>
      </c>
      <c r="F30" s="253">
        <v>0</v>
      </c>
      <c r="G30" s="253">
        <v>0</v>
      </c>
      <c r="H30" s="253">
        <v>0</v>
      </c>
    </row>
    <row r="31" spans="1:8">
      <c r="A31" s="231" t="s">
        <v>73</v>
      </c>
      <c r="B31" s="225" t="s">
        <v>74</v>
      </c>
      <c r="C31" s="248">
        <v>6957914293.0699997</v>
      </c>
      <c r="D31" s="248">
        <v>3066338541.5900002</v>
      </c>
      <c r="E31" s="248">
        <v>2580319139.1799998</v>
      </c>
      <c r="F31" s="248">
        <v>7443933695.4799995</v>
      </c>
      <c r="G31" s="248">
        <v>0</v>
      </c>
      <c r="H31" s="248">
        <v>7443933695.4799995</v>
      </c>
    </row>
    <row r="32" spans="1:8">
      <c r="A32" s="230" t="s">
        <v>75</v>
      </c>
      <c r="B32" s="227" t="s">
        <v>76</v>
      </c>
      <c r="C32" s="252">
        <v>355583173</v>
      </c>
      <c r="D32" s="252">
        <v>675320724</v>
      </c>
      <c r="E32" s="252">
        <v>1030903897</v>
      </c>
      <c r="F32" s="252">
        <v>0</v>
      </c>
      <c r="G32" s="252">
        <v>0</v>
      </c>
      <c r="H32" s="252">
        <v>0</v>
      </c>
    </row>
    <row r="33" spans="1:8">
      <c r="A33" s="228" t="s">
        <v>255</v>
      </c>
      <c r="B33" s="229" t="s">
        <v>256</v>
      </c>
      <c r="C33" s="253">
        <v>355583173</v>
      </c>
      <c r="D33" s="253">
        <v>675320724</v>
      </c>
      <c r="E33" s="253">
        <v>1030903897</v>
      </c>
      <c r="F33" s="253">
        <v>0</v>
      </c>
      <c r="G33" s="253">
        <v>0</v>
      </c>
      <c r="H33" s="253">
        <v>0</v>
      </c>
    </row>
    <row r="34" spans="1:8">
      <c r="A34" s="228" t="s">
        <v>257</v>
      </c>
      <c r="B34" s="229" t="s">
        <v>256</v>
      </c>
      <c r="C34" s="253">
        <v>355583173</v>
      </c>
      <c r="D34" s="253">
        <v>675320724</v>
      </c>
      <c r="E34" s="253">
        <v>1030903897</v>
      </c>
      <c r="F34" s="253">
        <v>0</v>
      </c>
      <c r="G34" s="253">
        <v>0</v>
      </c>
      <c r="H34" s="253">
        <v>0</v>
      </c>
    </row>
    <row r="35" spans="1:8">
      <c r="A35" s="230" t="s">
        <v>77</v>
      </c>
      <c r="B35" s="227" t="s">
        <v>78</v>
      </c>
      <c r="C35" s="252">
        <v>224188169</v>
      </c>
      <c r="D35" s="252">
        <v>839455620.20000005</v>
      </c>
      <c r="E35" s="252">
        <v>1005046535.4</v>
      </c>
      <c r="F35" s="252">
        <v>58597253.799999997</v>
      </c>
      <c r="G35" s="252">
        <v>0</v>
      </c>
      <c r="H35" s="252">
        <v>58597253.799999997</v>
      </c>
    </row>
    <row r="36" spans="1:8">
      <c r="A36" s="228" t="s">
        <v>258</v>
      </c>
      <c r="B36" s="229" t="s">
        <v>259</v>
      </c>
      <c r="C36" s="253">
        <v>224188169</v>
      </c>
      <c r="D36" s="253">
        <v>72436651</v>
      </c>
      <c r="E36" s="253">
        <v>296624820</v>
      </c>
      <c r="F36" s="253">
        <v>0</v>
      </c>
      <c r="G36" s="253">
        <v>0</v>
      </c>
      <c r="H36" s="253">
        <v>0</v>
      </c>
    </row>
    <row r="37" spans="1:8">
      <c r="A37" s="228" t="s">
        <v>260</v>
      </c>
      <c r="B37" s="229" t="s">
        <v>261</v>
      </c>
      <c r="C37" s="253">
        <v>224188169</v>
      </c>
      <c r="D37" s="253">
        <v>72436651</v>
      </c>
      <c r="E37" s="253">
        <v>296624820</v>
      </c>
      <c r="F37" s="253">
        <v>0</v>
      </c>
      <c r="G37" s="253">
        <v>0</v>
      </c>
      <c r="H37" s="253">
        <v>0</v>
      </c>
    </row>
    <row r="38" spans="1:8">
      <c r="A38" s="228" t="s">
        <v>264</v>
      </c>
      <c r="B38" s="229" t="s">
        <v>265</v>
      </c>
      <c r="C38" s="253">
        <v>0</v>
      </c>
      <c r="D38" s="253">
        <v>58597253.799999997</v>
      </c>
      <c r="E38" s="253">
        <v>0</v>
      </c>
      <c r="F38" s="253">
        <v>58597253.799999997</v>
      </c>
      <c r="G38" s="253">
        <v>0</v>
      </c>
      <c r="H38" s="253">
        <v>58597253.799999997</v>
      </c>
    </row>
    <row r="39" spans="1:8">
      <c r="A39" s="228" t="s">
        <v>266</v>
      </c>
      <c r="B39" s="229" t="s">
        <v>267</v>
      </c>
      <c r="C39" s="253">
        <v>0</v>
      </c>
      <c r="D39" s="253">
        <v>10646137</v>
      </c>
      <c r="E39" s="253">
        <v>0</v>
      </c>
      <c r="F39" s="253">
        <v>10646137</v>
      </c>
      <c r="G39" s="253">
        <v>0</v>
      </c>
      <c r="H39" s="253">
        <v>10646137</v>
      </c>
    </row>
    <row r="40" spans="1:8">
      <c r="A40" s="228" t="s">
        <v>268</v>
      </c>
      <c r="B40" s="229" t="s">
        <v>269</v>
      </c>
      <c r="C40" s="253">
        <v>0</v>
      </c>
      <c r="D40" s="253">
        <v>47951116.799999997</v>
      </c>
      <c r="E40" s="253">
        <v>0</v>
      </c>
      <c r="F40" s="253">
        <v>47951116.799999997</v>
      </c>
      <c r="G40" s="253">
        <v>0</v>
      </c>
      <c r="H40" s="253">
        <v>47951116.799999997</v>
      </c>
    </row>
    <row r="41" spans="1:8">
      <c r="A41" s="228" t="s">
        <v>270</v>
      </c>
      <c r="B41" s="229" t="s">
        <v>271</v>
      </c>
      <c r="C41" s="253">
        <v>0</v>
      </c>
      <c r="D41" s="253">
        <v>708421715.39999998</v>
      </c>
      <c r="E41" s="253">
        <v>708421715.39999998</v>
      </c>
      <c r="F41" s="253">
        <v>0</v>
      </c>
      <c r="G41" s="253">
        <v>0</v>
      </c>
      <c r="H41" s="253">
        <v>0</v>
      </c>
    </row>
    <row r="42" spans="1:8">
      <c r="A42" s="228" t="s">
        <v>272</v>
      </c>
      <c r="B42" s="229" t="s">
        <v>271</v>
      </c>
      <c r="C42" s="253">
        <v>0</v>
      </c>
      <c r="D42" s="253">
        <v>708421715.39999998</v>
      </c>
      <c r="E42" s="253">
        <v>708421715.39999998</v>
      </c>
      <c r="F42" s="253">
        <v>0</v>
      </c>
      <c r="G42" s="253">
        <v>0</v>
      </c>
      <c r="H42" s="253">
        <v>0</v>
      </c>
    </row>
    <row r="43" spans="1:8">
      <c r="A43" s="230" t="s">
        <v>84</v>
      </c>
      <c r="B43" s="227" t="s">
        <v>85</v>
      </c>
      <c r="C43" s="252">
        <v>6399186000.0100002</v>
      </c>
      <c r="D43" s="252">
        <v>948690584.97000003</v>
      </c>
      <c r="E43" s="252">
        <v>0</v>
      </c>
      <c r="F43" s="252">
        <v>7347876584.9799995</v>
      </c>
      <c r="G43" s="252">
        <v>0</v>
      </c>
      <c r="H43" s="252">
        <v>7347876584.9799995</v>
      </c>
    </row>
    <row r="44" spans="1:8">
      <c r="A44" s="228" t="s">
        <v>278</v>
      </c>
      <c r="B44" s="229" t="s">
        <v>279</v>
      </c>
      <c r="C44" s="253">
        <v>5864186000.0100002</v>
      </c>
      <c r="D44" s="253">
        <v>948690584.97000003</v>
      </c>
      <c r="E44" s="253">
        <v>0</v>
      </c>
      <c r="F44" s="253">
        <v>6812876584.9799995</v>
      </c>
      <c r="G44" s="253">
        <v>0</v>
      </c>
      <c r="H44" s="253">
        <v>6812876584.9799995</v>
      </c>
    </row>
    <row r="45" spans="1:8">
      <c r="A45" s="228" t="s">
        <v>280</v>
      </c>
      <c r="B45" s="229" t="s">
        <v>279</v>
      </c>
      <c r="C45" s="253">
        <v>5864186000.0100002</v>
      </c>
      <c r="D45" s="253">
        <v>948690584.97000003</v>
      </c>
      <c r="E45" s="253">
        <v>0</v>
      </c>
      <c r="F45" s="253">
        <v>6812876584.9799995</v>
      </c>
      <c r="G45" s="253">
        <v>0</v>
      </c>
      <c r="H45" s="253">
        <v>6812876584.9799995</v>
      </c>
    </row>
    <row r="46" spans="1:8">
      <c r="A46" s="228" t="s">
        <v>281</v>
      </c>
      <c r="B46" s="229" t="s">
        <v>282</v>
      </c>
      <c r="C46" s="253">
        <v>465000000</v>
      </c>
      <c r="D46" s="253">
        <v>0</v>
      </c>
      <c r="E46" s="253">
        <v>0</v>
      </c>
      <c r="F46" s="253">
        <v>465000000</v>
      </c>
      <c r="G46" s="253">
        <v>0</v>
      </c>
      <c r="H46" s="253">
        <v>465000000</v>
      </c>
    </row>
    <row r="47" spans="1:8">
      <c r="A47" s="228" t="s">
        <v>283</v>
      </c>
      <c r="B47" s="229" t="s">
        <v>282</v>
      </c>
      <c r="C47" s="253">
        <v>465000000</v>
      </c>
      <c r="D47" s="253">
        <v>0</v>
      </c>
      <c r="E47" s="253">
        <v>0</v>
      </c>
      <c r="F47" s="253">
        <v>465000000</v>
      </c>
      <c r="G47" s="253">
        <v>0</v>
      </c>
      <c r="H47" s="253">
        <v>465000000</v>
      </c>
    </row>
    <row r="48" spans="1:8">
      <c r="A48" s="228" t="s">
        <v>284</v>
      </c>
      <c r="B48" s="229" t="s">
        <v>285</v>
      </c>
      <c r="C48" s="253">
        <v>70000000</v>
      </c>
      <c r="D48" s="253">
        <v>0</v>
      </c>
      <c r="E48" s="253">
        <v>0</v>
      </c>
      <c r="F48" s="253">
        <v>70000000</v>
      </c>
      <c r="G48" s="253">
        <v>0</v>
      </c>
      <c r="H48" s="253">
        <v>70000000</v>
      </c>
    </row>
    <row r="49" spans="1:8">
      <c r="A49" s="228" t="s">
        <v>286</v>
      </c>
      <c r="B49" s="229" t="s">
        <v>285</v>
      </c>
      <c r="C49" s="253">
        <v>70000000</v>
      </c>
      <c r="D49" s="253">
        <v>0</v>
      </c>
      <c r="E49" s="253">
        <v>0</v>
      </c>
      <c r="F49" s="253">
        <v>70000000</v>
      </c>
      <c r="G49" s="253">
        <v>0</v>
      </c>
      <c r="H49" s="253">
        <v>70000000</v>
      </c>
    </row>
    <row r="50" spans="1:8">
      <c r="A50" s="230" t="s">
        <v>88</v>
      </c>
      <c r="B50" s="227" t="s">
        <v>89</v>
      </c>
      <c r="C50" s="252">
        <v>221853967.44999999</v>
      </c>
      <c r="D50" s="252">
        <v>379550121.95999998</v>
      </c>
      <c r="E50" s="252">
        <v>15865173.82</v>
      </c>
      <c r="F50" s="252">
        <v>585538915.59000003</v>
      </c>
      <c r="G50" s="252">
        <v>0</v>
      </c>
      <c r="H50" s="252">
        <v>585538915.59000003</v>
      </c>
    </row>
    <row r="51" spans="1:8">
      <c r="A51" s="228" t="s">
        <v>287</v>
      </c>
      <c r="B51" s="229" t="s">
        <v>261</v>
      </c>
      <c r="C51" s="253">
        <v>58748719</v>
      </c>
      <c r="D51" s="253">
        <v>376689419.95999998</v>
      </c>
      <c r="E51" s="253">
        <v>15489173.82</v>
      </c>
      <c r="F51" s="253">
        <v>419948965.13999999</v>
      </c>
      <c r="G51" s="253">
        <v>0</v>
      </c>
      <c r="H51" s="253">
        <v>419948965.13999999</v>
      </c>
    </row>
    <row r="52" spans="1:8">
      <c r="A52" s="228" t="s">
        <v>288</v>
      </c>
      <c r="B52" s="229" t="s">
        <v>261</v>
      </c>
      <c r="C52" s="253">
        <v>58748719</v>
      </c>
      <c r="D52" s="253">
        <v>376689419.95999998</v>
      </c>
      <c r="E52" s="253">
        <v>15489173.82</v>
      </c>
      <c r="F52" s="253">
        <v>419948965.13999999</v>
      </c>
      <c r="G52" s="253">
        <v>0</v>
      </c>
      <c r="H52" s="253">
        <v>419948965.13999999</v>
      </c>
    </row>
    <row r="53" spans="1:8">
      <c r="A53" s="228" t="s">
        <v>289</v>
      </c>
      <c r="B53" s="229" t="s">
        <v>263</v>
      </c>
      <c r="C53" s="253">
        <v>163105248.44999999</v>
      </c>
      <c r="D53" s="253">
        <v>2860702</v>
      </c>
      <c r="E53" s="253">
        <v>376000</v>
      </c>
      <c r="F53" s="253">
        <v>165589950.44999999</v>
      </c>
      <c r="G53" s="253">
        <v>0</v>
      </c>
      <c r="H53" s="253">
        <v>165589950.44999999</v>
      </c>
    </row>
    <row r="54" spans="1:8">
      <c r="A54" s="228" t="s">
        <v>290</v>
      </c>
      <c r="B54" s="229" t="s">
        <v>263</v>
      </c>
      <c r="C54" s="253">
        <v>163105248.44999999</v>
      </c>
      <c r="D54" s="253">
        <v>2860702</v>
      </c>
      <c r="E54" s="253">
        <v>376000</v>
      </c>
      <c r="F54" s="253">
        <v>165589950.44999999</v>
      </c>
      <c r="G54" s="253">
        <v>0</v>
      </c>
      <c r="H54" s="253">
        <v>165589950.44999999</v>
      </c>
    </row>
    <row r="55" spans="1:8">
      <c r="A55" s="230" t="s">
        <v>92</v>
      </c>
      <c r="B55" s="227" t="s">
        <v>93</v>
      </c>
      <c r="C55" s="252">
        <v>1413116881.8099999</v>
      </c>
      <c r="D55" s="252">
        <v>112157719.92</v>
      </c>
      <c r="E55" s="252">
        <v>77535956.079999998</v>
      </c>
      <c r="F55" s="252">
        <v>1447738645.6500001</v>
      </c>
      <c r="G55" s="252">
        <v>0</v>
      </c>
      <c r="H55" s="252">
        <v>1447738645.6500001</v>
      </c>
    </row>
    <row r="56" spans="1:8">
      <c r="A56" s="228" t="s">
        <v>291</v>
      </c>
      <c r="B56" s="229" t="s">
        <v>267</v>
      </c>
      <c r="C56" s="253">
        <v>211130986.96000001</v>
      </c>
      <c r="D56" s="253">
        <v>97874477</v>
      </c>
      <c r="E56" s="253">
        <v>1631204.08</v>
      </c>
      <c r="F56" s="253">
        <v>307374259.88</v>
      </c>
      <c r="G56" s="253">
        <v>0</v>
      </c>
      <c r="H56" s="253">
        <v>307374259.88</v>
      </c>
    </row>
    <row r="57" spans="1:8">
      <c r="A57" s="228" t="s">
        <v>292</v>
      </c>
      <c r="B57" s="229" t="s">
        <v>267</v>
      </c>
      <c r="C57" s="253">
        <v>211130986.96000001</v>
      </c>
      <c r="D57" s="253">
        <v>97874477</v>
      </c>
      <c r="E57" s="253">
        <v>1631204.08</v>
      </c>
      <c r="F57" s="253">
        <v>307374259.88</v>
      </c>
      <c r="G57" s="253">
        <v>0</v>
      </c>
      <c r="H57" s="253">
        <v>307374259.88</v>
      </c>
    </row>
    <row r="58" spans="1:8">
      <c r="A58" s="228" t="s">
        <v>293</v>
      </c>
      <c r="B58" s="229" t="s">
        <v>269</v>
      </c>
      <c r="C58" s="253">
        <v>1201985894.8499999</v>
      </c>
      <c r="D58" s="253">
        <v>14283242.92</v>
      </c>
      <c r="E58" s="253">
        <v>75904752</v>
      </c>
      <c r="F58" s="253">
        <v>1140364385.77</v>
      </c>
      <c r="G58" s="253">
        <v>0</v>
      </c>
      <c r="H58" s="253">
        <v>1140364385.77</v>
      </c>
    </row>
    <row r="59" spans="1:8">
      <c r="A59" s="228" t="s">
        <v>294</v>
      </c>
      <c r="B59" s="229" t="s">
        <v>269</v>
      </c>
      <c r="C59" s="253">
        <v>1201985894.8499999</v>
      </c>
      <c r="D59" s="253">
        <v>14283242.92</v>
      </c>
      <c r="E59" s="253">
        <v>75904752</v>
      </c>
      <c r="F59" s="253">
        <v>1140364385.77</v>
      </c>
      <c r="G59" s="253">
        <v>0</v>
      </c>
      <c r="H59" s="253">
        <v>1140364385.77</v>
      </c>
    </row>
    <row r="60" spans="1:8">
      <c r="A60" s="230" t="s">
        <v>95</v>
      </c>
      <c r="B60" s="227" t="s">
        <v>96</v>
      </c>
      <c r="C60" s="252">
        <v>242083976</v>
      </c>
      <c r="D60" s="252">
        <v>0</v>
      </c>
      <c r="E60" s="252">
        <v>0</v>
      </c>
      <c r="F60" s="252">
        <v>242083976</v>
      </c>
      <c r="G60" s="252">
        <v>0</v>
      </c>
      <c r="H60" s="252">
        <v>242083976</v>
      </c>
    </row>
    <row r="61" spans="1:8">
      <c r="A61" s="228" t="s">
        <v>295</v>
      </c>
      <c r="B61" s="229" t="s">
        <v>296</v>
      </c>
      <c r="C61" s="253">
        <v>242083976</v>
      </c>
      <c r="D61" s="253">
        <v>0</v>
      </c>
      <c r="E61" s="253">
        <v>0</v>
      </c>
      <c r="F61" s="253">
        <v>242083976</v>
      </c>
      <c r="G61" s="253">
        <v>0</v>
      </c>
      <c r="H61" s="253">
        <v>242083976</v>
      </c>
    </row>
    <row r="62" spans="1:8">
      <c r="A62" s="228" t="s">
        <v>297</v>
      </c>
      <c r="B62" s="229" t="s">
        <v>296</v>
      </c>
      <c r="C62" s="253">
        <v>242083976</v>
      </c>
      <c r="D62" s="253">
        <v>0</v>
      </c>
      <c r="E62" s="253">
        <v>0</v>
      </c>
      <c r="F62" s="253">
        <v>242083976</v>
      </c>
      <c r="G62" s="253">
        <v>0</v>
      </c>
      <c r="H62" s="253">
        <v>242083976</v>
      </c>
    </row>
    <row r="63" spans="1:8">
      <c r="A63" s="230" t="s">
        <v>99</v>
      </c>
      <c r="B63" s="227" t="s">
        <v>100</v>
      </c>
      <c r="C63" s="252">
        <v>-1544340407.2</v>
      </c>
      <c r="D63" s="252">
        <v>101132202.54000001</v>
      </c>
      <c r="E63" s="252">
        <v>440936008.88</v>
      </c>
      <c r="F63" s="252">
        <v>-1884144213.54</v>
      </c>
      <c r="G63" s="252">
        <v>0</v>
      </c>
      <c r="H63" s="252">
        <v>-1884144213.54</v>
      </c>
    </row>
    <row r="64" spans="1:8">
      <c r="A64" s="228" t="s">
        <v>298</v>
      </c>
      <c r="B64" s="229" t="s">
        <v>256</v>
      </c>
      <c r="C64" s="253">
        <v>-339956758</v>
      </c>
      <c r="D64" s="253">
        <v>0</v>
      </c>
      <c r="E64" s="253">
        <v>84201550.5</v>
      </c>
      <c r="F64" s="253">
        <v>-424158308.5</v>
      </c>
      <c r="G64" s="253">
        <v>0</v>
      </c>
      <c r="H64" s="253">
        <v>-424158308.5</v>
      </c>
    </row>
    <row r="65" spans="1:8">
      <c r="A65" s="228" t="s">
        <v>301</v>
      </c>
      <c r="B65" s="229" t="s">
        <v>279</v>
      </c>
      <c r="C65" s="253">
        <v>-311534880</v>
      </c>
      <c r="D65" s="253">
        <v>0</v>
      </c>
      <c r="E65" s="253">
        <v>77514047.159999996</v>
      </c>
      <c r="F65" s="253">
        <v>-389048927.16000003</v>
      </c>
      <c r="G65" s="253">
        <v>0</v>
      </c>
      <c r="H65" s="253">
        <v>-389048927.16000003</v>
      </c>
    </row>
    <row r="66" spans="1:8">
      <c r="A66" s="228" t="s">
        <v>302</v>
      </c>
      <c r="B66" s="229" t="s">
        <v>282</v>
      </c>
      <c r="C66" s="253">
        <v>-24703125</v>
      </c>
      <c r="D66" s="253">
        <v>0</v>
      </c>
      <c r="E66" s="253">
        <v>5812500</v>
      </c>
      <c r="F66" s="253">
        <v>-30515625</v>
      </c>
      <c r="G66" s="253">
        <v>0</v>
      </c>
      <c r="H66" s="253">
        <v>-30515625</v>
      </c>
    </row>
    <row r="67" spans="1:8">
      <c r="A67" s="228" t="s">
        <v>303</v>
      </c>
      <c r="B67" s="229" t="s">
        <v>285</v>
      </c>
      <c r="C67" s="253">
        <v>-3718753</v>
      </c>
      <c r="D67" s="253">
        <v>0</v>
      </c>
      <c r="E67" s="253">
        <v>875003.34</v>
      </c>
      <c r="F67" s="253">
        <v>-4593756.34</v>
      </c>
      <c r="G67" s="253">
        <v>0</v>
      </c>
      <c r="H67" s="253">
        <v>-4593756.34</v>
      </c>
    </row>
    <row r="68" spans="1:8">
      <c r="A68" s="228" t="s">
        <v>304</v>
      </c>
      <c r="B68" s="229" t="s">
        <v>259</v>
      </c>
      <c r="C68" s="253">
        <v>-121728544</v>
      </c>
      <c r="D68" s="253">
        <v>12816471.82</v>
      </c>
      <c r="E68" s="253">
        <v>123522524.98</v>
      </c>
      <c r="F68" s="253">
        <v>-232434597.16</v>
      </c>
      <c r="G68" s="253">
        <v>0</v>
      </c>
      <c r="H68" s="253">
        <v>-232434597.16</v>
      </c>
    </row>
    <row r="69" spans="1:8">
      <c r="A69" s="228" t="s">
        <v>305</v>
      </c>
      <c r="B69" s="229" t="s">
        <v>261</v>
      </c>
      <c r="C69" s="253">
        <v>-35725270</v>
      </c>
      <c r="D69" s="253">
        <v>12628471.82</v>
      </c>
      <c r="E69" s="253">
        <v>105389971.54000001</v>
      </c>
      <c r="F69" s="253">
        <v>-128486769.72</v>
      </c>
      <c r="G69" s="253">
        <v>0</v>
      </c>
      <c r="H69" s="253">
        <v>-128486769.72</v>
      </c>
    </row>
    <row r="70" spans="1:8">
      <c r="A70" s="228" t="s">
        <v>306</v>
      </c>
      <c r="B70" s="229" t="s">
        <v>263</v>
      </c>
      <c r="C70" s="253">
        <v>-86003274</v>
      </c>
      <c r="D70" s="253">
        <v>188000</v>
      </c>
      <c r="E70" s="253">
        <v>18132553.440000001</v>
      </c>
      <c r="F70" s="253">
        <v>-103947827.44</v>
      </c>
      <c r="G70" s="253">
        <v>0</v>
      </c>
      <c r="H70" s="253">
        <v>-103947827.44</v>
      </c>
    </row>
    <row r="71" spans="1:8">
      <c r="A71" s="228" t="s">
        <v>307</v>
      </c>
      <c r="B71" s="229" t="s">
        <v>265</v>
      </c>
      <c r="C71" s="253">
        <v>-925300523.20000005</v>
      </c>
      <c r="D71" s="253">
        <v>88315730.719999999</v>
      </c>
      <c r="E71" s="253">
        <v>209003540.52000001</v>
      </c>
      <c r="F71" s="253">
        <v>-1045988333</v>
      </c>
      <c r="G71" s="253">
        <v>0</v>
      </c>
      <c r="H71" s="253">
        <v>-1045988333</v>
      </c>
    </row>
    <row r="72" spans="1:8">
      <c r="A72" s="228" t="s">
        <v>308</v>
      </c>
      <c r="B72" s="229" t="s">
        <v>267</v>
      </c>
      <c r="C72" s="253">
        <v>-172279650</v>
      </c>
      <c r="D72" s="253">
        <v>0</v>
      </c>
      <c r="E72" s="253">
        <v>18851736.120000001</v>
      </c>
      <c r="F72" s="253">
        <v>-191131386.12</v>
      </c>
      <c r="G72" s="253">
        <v>0</v>
      </c>
      <c r="H72" s="253">
        <v>-191131386.12</v>
      </c>
    </row>
    <row r="73" spans="1:8">
      <c r="A73" s="228" t="s">
        <v>309</v>
      </c>
      <c r="B73" s="229" t="s">
        <v>269</v>
      </c>
      <c r="C73" s="253">
        <v>-753020873.20000005</v>
      </c>
      <c r="D73" s="253">
        <v>88315730.719999999</v>
      </c>
      <c r="E73" s="253">
        <v>190151804.40000001</v>
      </c>
      <c r="F73" s="253">
        <v>-854856946.88</v>
      </c>
      <c r="G73" s="253">
        <v>0</v>
      </c>
      <c r="H73" s="253">
        <v>-854856946.88</v>
      </c>
    </row>
    <row r="74" spans="1:8">
      <c r="A74" s="228" t="s">
        <v>310</v>
      </c>
      <c r="B74" s="229" t="s">
        <v>311</v>
      </c>
      <c r="C74" s="253">
        <v>-157354582</v>
      </c>
      <c r="D74" s="253">
        <v>0</v>
      </c>
      <c r="E74" s="253">
        <v>24208392.879999999</v>
      </c>
      <c r="F74" s="253">
        <v>-181562974.88</v>
      </c>
      <c r="G74" s="253">
        <v>0</v>
      </c>
      <c r="H74" s="253">
        <v>-181562974.88</v>
      </c>
    </row>
    <row r="75" spans="1:8">
      <c r="A75" s="228" t="s">
        <v>312</v>
      </c>
      <c r="B75" s="229" t="s">
        <v>296</v>
      </c>
      <c r="C75" s="253">
        <v>-157354582</v>
      </c>
      <c r="D75" s="253">
        <v>0</v>
      </c>
      <c r="E75" s="253">
        <v>24208392.879999999</v>
      </c>
      <c r="F75" s="253">
        <v>-181562974.88</v>
      </c>
      <c r="G75" s="253">
        <v>0</v>
      </c>
      <c r="H75" s="253">
        <v>-181562974.88</v>
      </c>
    </row>
    <row r="76" spans="1:8">
      <c r="A76" s="230" t="s">
        <v>101</v>
      </c>
      <c r="B76" s="227" t="s">
        <v>102</v>
      </c>
      <c r="C76" s="252">
        <v>-353757467</v>
      </c>
      <c r="D76" s="252">
        <v>10031568</v>
      </c>
      <c r="E76" s="252">
        <v>10031568</v>
      </c>
      <c r="F76" s="252">
        <v>-353757467</v>
      </c>
      <c r="G76" s="252">
        <v>0</v>
      </c>
      <c r="H76" s="252">
        <v>-353757467</v>
      </c>
    </row>
    <row r="77" spans="1:8">
      <c r="A77" s="228" t="s">
        <v>321</v>
      </c>
      <c r="B77" s="229" t="s">
        <v>256</v>
      </c>
      <c r="C77" s="253">
        <v>-353757467</v>
      </c>
      <c r="D77" s="253">
        <v>10031568</v>
      </c>
      <c r="E77" s="253">
        <v>10031568</v>
      </c>
      <c r="F77" s="253">
        <v>-353757467</v>
      </c>
      <c r="G77" s="253">
        <v>0</v>
      </c>
      <c r="H77" s="253">
        <v>-353757467</v>
      </c>
    </row>
    <row r="78" spans="1:8">
      <c r="A78" s="228" t="s">
        <v>322</v>
      </c>
      <c r="B78" s="229" t="s">
        <v>279</v>
      </c>
      <c r="C78" s="253">
        <v>-353757467</v>
      </c>
      <c r="D78" s="253">
        <v>10031568</v>
      </c>
      <c r="E78" s="253">
        <v>0</v>
      </c>
      <c r="F78" s="253">
        <v>-343725899</v>
      </c>
      <c r="G78" s="253">
        <v>0</v>
      </c>
      <c r="H78" s="253">
        <v>-343725899</v>
      </c>
    </row>
    <row r="79" spans="1:8">
      <c r="A79" s="228" t="s">
        <v>323</v>
      </c>
      <c r="B79" s="229" t="s">
        <v>282</v>
      </c>
      <c r="C79" s="253">
        <v>0</v>
      </c>
      <c r="D79" s="253">
        <v>0</v>
      </c>
      <c r="E79" s="253">
        <v>5965329</v>
      </c>
      <c r="F79" s="253">
        <v>-5965329</v>
      </c>
      <c r="G79" s="253">
        <v>0</v>
      </c>
      <c r="H79" s="253">
        <v>-5965329</v>
      </c>
    </row>
    <row r="80" spans="1:8">
      <c r="A80" s="228" t="s">
        <v>324</v>
      </c>
      <c r="B80" s="229" t="s">
        <v>285</v>
      </c>
      <c r="C80" s="253">
        <v>0</v>
      </c>
      <c r="D80" s="253">
        <v>0</v>
      </c>
      <c r="E80" s="253">
        <v>4066239</v>
      </c>
      <c r="F80" s="253">
        <v>-4066239</v>
      </c>
      <c r="G80" s="253">
        <v>0</v>
      </c>
      <c r="H80" s="253">
        <v>-4066239</v>
      </c>
    </row>
    <row r="81" spans="1:8">
      <c r="A81" s="231" t="s">
        <v>51</v>
      </c>
      <c r="B81" s="225" t="s">
        <v>52</v>
      </c>
      <c r="C81" s="248">
        <v>8736434966.4200001</v>
      </c>
      <c r="D81" s="248">
        <v>24763504923.080002</v>
      </c>
      <c r="E81" s="248">
        <v>26072972442.459999</v>
      </c>
      <c r="F81" s="248">
        <v>7426967447.04</v>
      </c>
      <c r="G81" s="248">
        <v>7426967447.04</v>
      </c>
      <c r="H81" s="248">
        <v>0</v>
      </c>
    </row>
    <row r="82" spans="1:8">
      <c r="A82" s="230" t="s">
        <v>55</v>
      </c>
      <c r="B82" s="227" t="s">
        <v>56</v>
      </c>
      <c r="C82" s="252">
        <v>792800317.76999998</v>
      </c>
      <c r="D82" s="252">
        <v>783793480.08000004</v>
      </c>
      <c r="E82" s="252">
        <v>978737829.21000004</v>
      </c>
      <c r="F82" s="252">
        <v>597855968.63999999</v>
      </c>
      <c r="G82" s="252">
        <v>597855968.63999999</v>
      </c>
      <c r="H82" s="252">
        <v>0</v>
      </c>
    </row>
    <row r="83" spans="1:8">
      <c r="A83" s="228" t="s">
        <v>325</v>
      </c>
      <c r="B83" s="229" t="s">
        <v>326</v>
      </c>
      <c r="C83" s="253">
        <v>155493609.84</v>
      </c>
      <c r="D83" s="253">
        <v>153157059.16</v>
      </c>
      <c r="E83" s="253">
        <v>183173907</v>
      </c>
      <c r="F83" s="253">
        <v>125476762</v>
      </c>
      <c r="G83" s="253">
        <v>125476762</v>
      </c>
      <c r="H83" s="253">
        <v>0</v>
      </c>
    </row>
    <row r="84" spans="1:8">
      <c r="A84" s="228" t="s">
        <v>327</v>
      </c>
      <c r="B84" s="229" t="s">
        <v>326</v>
      </c>
      <c r="C84" s="253">
        <v>155493609.84</v>
      </c>
      <c r="D84" s="253">
        <v>153157059.16</v>
      </c>
      <c r="E84" s="253">
        <v>183173907</v>
      </c>
      <c r="F84" s="253">
        <v>125476762</v>
      </c>
      <c r="G84" s="253">
        <v>125476762</v>
      </c>
      <c r="H84" s="253">
        <v>0</v>
      </c>
    </row>
    <row r="85" spans="1:8">
      <c r="A85" s="228" t="s">
        <v>328</v>
      </c>
      <c r="B85" s="229" t="s">
        <v>329</v>
      </c>
      <c r="C85" s="253">
        <v>226517181.77000001</v>
      </c>
      <c r="D85" s="253">
        <v>169435150.75999999</v>
      </c>
      <c r="E85" s="253">
        <v>254457048.65000001</v>
      </c>
      <c r="F85" s="253">
        <v>141495283.88</v>
      </c>
      <c r="G85" s="253">
        <v>141495283.88</v>
      </c>
      <c r="H85" s="253">
        <v>0</v>
      </c>
    </row>
    <row r="86" spans="1:8">
      <c r="A86" s="228" t="s">
        <v>330</v>
      </c>
      <c r="B86" s="229" t="s">
        <v>329</v>
      </c>
      <c r="C86" s="253">
        <v>226517181.77000001</v>
      </c>
      <c r="D86" s="253">
        <v>169435150.75999999</v>
      </c>
      <c r="E86" s="253">
        <v>254457048.65000001</v>
      </c>
      <c r="F86" s="253">
        <v>141495283.88</v>
      </c>
      <c r="G86" s="253">
        <v>141495283.88</v>
      </c>
      <c r="H86" s="253">
        <v>0</v>
      </c>
    </row>
    <row r="87" spans="1:8">
      <c r="A87" s="228" t="s">
        <v>331</v>
      </c>
      <c r="B87" s="229" t="s">
        <v>332</v>
      </c>
      <c r="C87" s="253">
        <v>410789526.16000003</v>
      </c>
      <c r="D87" s="253">
        <v>461201270.16000003</v>
      </c>
      <c r="E87" s="253">
        <v>541106873.55999994</v>
      </c>
      <c r="F87" s="253">
        <v>330883922.75999999</v>
      </c>
      <c r="G87" s="253">
        <v>330883922.75999999</v>
      </c>
      <c r="H87" s="253">
        <v>0</v>
      </c>
    </row>
    <row r="88" spans="1:8">
      <c r="A88" s="228" t="s">
        <v>333</v>
      </c>
      <c r="B88" s="229" t="s">
        <v>332</v>
      </c>
      <c r="C88" s="253">
        <v>410789526.16000003</v>
      </c>
      <c r="D88" s="253">
        <v>461201270.16000003</v>
      </c>
      <c r="E88" s="253">
        <v>541106873.55999994</v>
      </c>
      <c r="F88" s="253">
        <v>330883922.75999999</v>
      </c>
      <c r="G88" s="253">
        <v>330883922.75999999</v>
      </c>
      <c r="H88" s="253">
        <v>0</v>
      </c>
    </row>
    <row r="89" spans="1:8">
      <c r="A89" s="230" t="s">
        <v>57</v>
      </c>
      <c r="B89" s="227" t="s">
        <v>58</v>
      </c>
      <c r="C89" s="252">
        <v>0</v>
      </c>
      <c r="D89" s="252">
        <v>95992660</v>
      </c>
      <c r="E89" s="252">
        <v>95992660</v>
      </c>
      <c r="F89" s="252">
        <v>0</v>
      </c>
      <c r="G89" s="252">
        <v>0</v>
      </c>
      <c r="H89" s="252">
        <v>0</v>
      </c>
    </row>
    <row r="90" spans="1:8">
      <c r="A90" s="228" t="s">
        <v>334</v>
      </c>
      <c r="B90" s="229" t="s">
        <v>335</v>
      </c>
      <c r="C90" s="253">
        <v>0</v>
      </c>
      <c r="D90" s="253">
        <v>95992660</v>
      </c>
      <c r="E90" s="253">
        <v>95992660</v>
      </c>
      <c r="F90" s="253">
        <v>0</v>
      </c>
      <c r="G90" s="253">
        <v>0</v>
      </c>
      <c r="H90" s="253">
        <v>0</v>
      </c>
    </row>
    <row r="91" spans="1:8">
      <c r="A91" s="228" t="s">
        <v>336</v>
      </c>
      <c r="B91" s="229" t="s">
        <v>335</v>
      </c>
      <c r="C91" s="253">
        <v>0</v>
      </c>
      <c r="D91" s="253">
        <v>95992660</v>
      </c>
      <c r="E91" s="253">
        <v>95992660</v>
      </c>
      <c r="F91" s="253">
        <v>0</v>
      </c>
      <c r="G91" s="253">
        <v>0</v>
      </c>
      <c r="H91" s="253">
        <v>0</v>
      </c>
    </row>
    <row r="92" spans="1:8">
      <c r="A92" s="230" t="s">
        <v>59</v>
      </c>
      <c r="B92" s="227" t="s">
        <v>60</v>
      </c>
      <c r="C92" s="252">
        <v>7447329733.6599998</v>
      </c>
      <c r="D92" s="252">
        <v>23601888997</v>
      </c>
      <c r="E92" s="252">
        <v>24619873927.25</v>
      </c>
      <c r="F92" s="252">
        <v>6429344803.4099998</v>
      </c>
      <c r="G92" s="252">
        <v>6429344803.4099998</v>
      </c>
      <c r="H92" s="252">
        <v>0</v>
      </c>
    </row>
    <row r="93" spans="1:8">
      <c r="A93" s="228" t="s">
        <v>341</v>
      </c>
      <c r="B93" s="229" t="s">
        <v>342</v>
      </c>
      <c r="C93" s="253">
        <v>7447329733.6599998</v>
      </c>
      <c r="D93" s="253">
        <v>23601888997</v>
      </c>
      <c r="E93" s="253">
        <v>24619873927.25</v>
      </c>
      <c r="F93" s="253">
        <v>6429344803.4099998</v>
      </c>
      <c r="G93" s="253">
        <v>6429344803.4099998</v>
      </c>
      <c r="H93" s="253">
        <v>0</v>
      </c>
    </row>
    <row r="94" spans="1:8">
      <c r="A94" s="228" t="s">
        <v>344</v>
      </c>
      <c r="B94" s="229" t="s">
        <v>345</v>
      </c>
      <c r="C94" s="253">
        <v>7447329733.6599998</v>
      </c>
      <c r="D94" s="253">
        <v>23601888997</v>
      </c>
      <c r="E94" s="253">
        <v>24619873927.25</v>
      </c>
      <c r="F94" s="253">
        <v>6429344803.4099998</v>
      </c>
      <c r="G94" s="253">
        <v>6429344803.4099998</v>
      </c>
      <c r="H94" s="253">
        <v>0</v>
      </c>
    </row>
    <row r="95" spans="1:8">
      <c r="A95" s="230" t="s">
        <v>61</v>
      </c>
      <c r="B95" s="227" t="s">
        <v>62</v>
      </c>
      <c r="C95" s="252">
        <v>598057447.63999999</v>
      </c>
      <c r="D95" s="252">
        <v>98510770</v>
      </c>
      <c r="E95" s="252">
        <v>267355166</v>
      </c>
      <c r="F95" s="252">
        <v>429213051.63999999</v>
      </c>
      <c r="G95" s="252">
        <v>429213051.63999999</v>
      </c>
      <c r="H95" s="252">
        <v>0</v>
      </c>
    </row>
    <row r="96" spans="1:8">
      <c r="A96" s="228" t="s">
        <v>351</v>
      </c>
      <c r="B96" s="229" t="s">
        <v>352</v>
      </c>
      <c r="C96" s="253">
        <v>598057447.63999999</v>
      </c>
      <c r="D96" s="253">
        <v>98510770</v>
      </c>
      <c r="E96" s="253">
        <v>267355166</v>
      </c>
      <c r="F96" s="253">
        <v>429213051.63999999</v>
      </c>
      <c r="G96" s="253">
        <v>429213051.63999999</v>
      </c>
      <c r="H96" s="253">
        <v>0</v>
      </c>
    </row>
    <row r="97" spans="1:8">
      <c r="A97" s="228" t="s">
        <v>353</v>
      </c>
      <c r="B97" s="229" t="s">
        <v>352</v>
      </c>
      <c r="C97" s="253">
        <v>598057447.63999999</v>
      </c>
      <c r="D97" s="253">
        <v>98510770</v>
      </c>
      <c r="E97" s="253">
        <v>267355166</v>
      </c>
      <c r="F97" s="253">
        <v>429213051.63999999</v>
      </c>
      <c r="G97" s="253">
        <v>429213051.63999999</v>
      </c>
      <c r="H97" s="253">
        <v>0</v>
      </c>
    </row>
    <row r="98" spans="1:8">
      <c r="A98" s="230" t="s">
        <v>65</v>
      </c>
      <c r="B98" s="227" t="s">
        <v>66</v>
      </c>
      <c r="C98" s="252">
        <v>-101752532.65000001</v>
      </c>
      <c r="D98" s="252">
        <v>183319016</v>
      </c>
      <c r="E98" s="252">
        <v>111012860</v>
      </c>
      <c r="F98" s="252">
        <v>-29446376.649999999</v>
      </c>
      <c r="G98" s="252">
        <v>-29446376.649999999</v>
      </c>
      <c r="H98" s="252">
        <v>0</v>
      </c>
    </row>
    <row r="99" spans="1:8">
      <c r="A99" s="228" t="s">
        <v>357</v>
      </c>
      <c r="B99" s="229" t="s">
        <v>352</v>
      </c>
      <c r="C99" s="253">
        <v>-101752532.65000001</v>
      </c>
      <c r="D99" s="253">
        <v>183319016</v>
      </c>
      <c r="E99" s="253">
        <v>111012860</v>
      </c>
      <c r="F99" s="253">
        <v>-29446376.649999999</v>
      </c>
      <c r="G99" s="253">
        <v>-29446376.649999999</v>
      </c>
      <c r="H99" s="253">
        <v>0</v>
      </c>
    </row>
    <row r="100" spans="1:8">
      <c r="A100" s="228" t="s">
        <v>358</v>
      </c>
      <c r="B100" s="229" t="s">
        <v>352</v>
      </c>
      <c r="C100" s="253">
        <v>-101752532.65000001</v>
      </c>
      <c r="D100" s="253">
        <v>183319016</v>
      </c>
      <c r="E100" s="253">
        <v>111012860</v>
      </c>
      <c r="F100" s="253">
        <v>-29446376.649999999</v>
      </c>
      <c r="G100" s="253">
        <v>-29446376.649999999</v>
      </c>
      <c r="H100" s="253">
        <v>0</v>
      </c>
    </row>
    <row r="101" spans="1:8">
      <c r="A101" s="222" t="s">
        <v>361</v>
      </c>
      <c r="B101" s="223" t="s">
        <v>13</v>
      </c>
      <c r="C101" s="247">
        <v>6025274610.8900003</v>
      </c>
      <c r="D101" s="247">
        <v>54893059937.599998</v>
      </c>
      <c r="E101" s="247">
        <v>53983341863.110001</v>
      </c>
      <c r="F101" s="247">
        <v>5115556536.3999996</v>
      </c>
      <c r="G101" s="247">
        <v>2130115800.3399999</v>
      </c>
      <c r="H101" s="247">
        <v>2985440736.0599999</v>
      </c>
    </row>
    <row r="102" spans="1:8">
      <c r="A102" s="231" t="s">
        <v>18</v>
      </c>
      <c r="B102" s="225" t="s">
        <v>19</v>
      </c>
      <c r="C102" s="248">
        <v>3076966121.8899999</v>
      </c>
      <c r="D102" s="248">
        <v>43496099001.839996</v>
      </c>
      <c r="E102" s="248">
        <v>41746298485.25</v>
      </c>
      <c r="F102" s="248">
        <v>1327165605.3</v>
      </c>
      <c r="G102" s="248">
        <v>1120435550.24</v>
      </c>
      <c r="H102" s="248">
        <v>206730055.06</v>
      </c>
    </row>
    <row r="103" spans="1:8">
      <c r="A103" s="230" t="s">
        <v>22</v>
      </c>
      <c r="B103" s="227" t="s">
        <v>23</v>
      </c>
      <c r="C103" s="252">
        <v>49432143</v>
      </c>
      <c r="D103" s="252">
        <v>9727536872.8099995</v>
      </c>
      <c r="E103" s="252">
        <v>9879417126.6900005</v>
      </c>
      <c r="F103" s="252">
        <v>201312396.88</v>
      </c>
      <c r="G103" s="252">
        <v>201312396.88</v>
      </c>
      <c r="H103" s="252">
        <v>0</v>
      </c>
    </row>
    <row r="104" spans="1:8">
      <c r="A104" s="228" t="s">
        <v>362</v>
      </c>
      <c r="B104" s="229" t="s">
        <v>332</v>
      </c>
      <c r="C104" s="253">
        <v>29713143</v>
      </c>
      <c r="D104" s="253">
        <v>50478361.710000001</v>
      </c>
      <c r="E104" s="253">
        <v>20765218.710000001</v>
      </c>
      <c r="F104" s="253">
        <v>0</v>
      </c>
      <c r="G104" s="253">
        <v>0</v>
      </c>
      <c r="H104" s="253">
        <v>0</v>
      </c>
    </row>
    <row r="105" spans="1:8">
      <c r="A105" s="228" t="s">
        <v>363</v>
      </c>
      <c r="B105" s="229" t="s">
        <v>332</v>
      </c>
      <c r="C105" s="253">
        <v>29713143</v>
      </c>
      <c r="D105" s="253">
        <v>50478361.710000001</v>
      </c>
      <c r="E105" s="253">
        <v>20765218.710000001</v>
      </c>
      <c r="F105" s="253">
        <v>0</v>
      </c>
      <c r="G105" s="253">
        <v>0</v>
      </c>
      <c r="H105" s="253">
        <v>0</v>
      </c>
    </row>
    <row r="106" spans="1:8">
      <c r="A106" s="228" t="s">
        <v>364</v>
      </c>
      <c r="B106" s="229" t="s">
        <v>365</v>
      </c>
      <c r="C106" s="253">
        <v>19719000</v>
      </c>
      <c r="D106" s="253">
        <v>9677058511.1000004</v>
      </c>
      <c r="E106" s="253">
        <v>9858651907.9799995</v>
      </c>
      <c r="F106" s="253">
        <v>201312396.88</v>
      </c>
      <c r="G106" s="253">
        <v>201312396.88</v>
      </c>
      <c r="H106" s="253">
        <v>0</v>
      </c>
    </row>
    <row r="107" spans="1:8">
      <c r="A107" s="228" t="s">
        <v>366</v>
      </c>
      <c r="B107" s="229" t="s">
        <v>367</v>
      </c>
      <c r="C107" s="253">
        <v>19719000</v>
      </c>
      <c r="D107" s="253">
        <v>9677058511.1000004</v>
      </c>
      <c r="E107" s="253">
        <v>9858651907.9799995</v>
      </c>
      <c r="F107" s="253">
        <v>201312396.88</v>
      </c>
      <c r="G107" s="253">
        <v>201312396.88</v>
      </c>
      <c r="H107" s="253">
        <v>0</v>
      </c>
    </row>
    <row r="108" spans="1:8">
      <c r="A108" s="230" t="s">
        <v>26</v>
      </c>
      <c r="B108" s="227" t="s">
        <v>27</v>
      </c>
      <c r="C108" s="252">
        <v>10477293</v>
      </c>
      <c r="D108" s="252">
        <v>24310975713.759998</v>
      </c>
      <c r="E108" s="252">
        <v>24307597305.759998</v>
      </c>
      <c r="F108" s="252">
        <v>7098885</v>
      </c>
      <c r="G108" s="252">
        <v>7098885</v>
      </c>
      <c r="H108" s="252">
        <v>0</v>
      </c>
    </row>
    <row r="109" spans="1:8">
      <c r="A109" s="228" t="s">
        <v>368</v>
      </c>
      <c r="B109" s="229" t="s">
        <v>369</v>
      </c>
      <c r="C109" s="253">
        <v>0</v>
      </c>
      <c r="D109" s="253">
        <v>60240870</v>
      </c>
      <c r="E109" s="253">
        <v>60240870</v>
      </c>
      <c r="F109" s="253">
        <v>0</v>
      </c>
      <c r="G109" s="253">
        <v>0</v>
      </c>
      <c r="H109" s="253">
        <v>0</v>
      </c>
    </row>
    <row r="110" spans="1:8">
      <c r="A110" s="228" t="s">
        <v>370</v>
      </c>
      <c r="B110" s="229" t="s">
        <v>371</v>
      </c>
      <c r="C110" s="253">
        <v>0</v>
      </c>
      <c r="D110" s="253">
        <v>60240870</v>
      </c>
      <c r="E110" s="253">
        <v>60240870</v>
      </c>
      <c r="F110" s="253">
        <v>0</v>
      </c>
      <c r="G110" s="253">
        <v>0</v>
      </c>
      <c r="H110" s="253">
        <v>0</v>
      </c>
    </row>
    <row r="111" spans="1:8">
      <c r="A111" s="228" t="s">
        <v>372</v>
      </c>
      <c r="B111" s="229" t="s">
        <v>373</v>
      </c>
      <c r="C111" s="253">
        <v>7883468</v>
      </c>
      <c r="D111" s="253">
        <v>24243841924.759998</v>
      </c>
      <c r="E111" s="253">
        <v>24243005174.759998</v>
      </c>
      <c r="F111" s="253">
        <v>7046718</v>
      </c>
      <c r="G111" s="253">
        <v>7046718</v>
      </c>
      <c r="H111" s="253">
        <v>0</v>
      </c>
    </row>
    <row r="112" spans="1:8">
      <c r="A112" s="228" t="s">
        <v>374</v>
      </c>
      <c r="B112" s="229" t="s">
        <v>373</v>
      </c>
      <c r="C112" s="253">
        <v>7883468</v>
      </c>
      <c r="D112" s="253">
        <v>24243841924.759998</v>
      </c>
      <c r="E112" s="253">
        <v>24243005174.759998</v>
      </c>
      <c r="F112" s="253">
        <v>7046718</v>
      </c>
      <c r="G112" s="253">
        <v>7046718</v>
      </c>
      <c r="H112" s="253">
        <v>0</v>
      </c>
    </row>
    <row r="113" spans="1:8">
      <c r="A113" s="228" t="s">
        <v>375</v>
      </c>
      <c r="B113" s="229" t="s">
        <v>376</v>
      </c>
      <c r="C113" s="253">
        <v>2593825</v>
      </c>
      <c r="D113" s="253">
        <v>6128421</v>
      </c>
      <c r="E113" s="253">
        <v>3586763</v>
      </c>
      <c r="F113" s="253">
        <v>52167</v>
      </c>
      <c r="G113" s="253">
        <v>52167</v>
      </c>
      <c r="H113" s="253">
        <v>0</v>
      </c>
    </row>
    <row r="114" spans="1:8">
      <c r="A114" s="228" t="s">
        <v>377</v>
      </c>
      <c r="B114" s="229" t="s">
        <v>378</v>
      </c>
      <c r="C114" s="253">
        <v>2593825</v>
      </c>
      <c r="D114" s="253">
        <v>6128421</v>
      </c>
      <c r="E114" s="253">
        <v>3586763</v>
      </c>
      <c r="F114" s="253">
        <v>52167</v>
      </c>
      <c r="G114" s="253">
        <v>52167</v>
      </c>
      <c r="H114" s="253">
        <v>0</v>
      </c>
    </row>
    <row r="115" spans="1:8">
      <c r="A115" s="228" t="s">
        <v>379</v>
      </c>
      <c r="B115" s="229" t="s">
        <v>380</v>
      </c>
      <c r="C115" s="253">
        <v>0</v>
      </c>
      <c r="D115" s="253">
        <v>764498</v>
      </c>
      <c r="E115" s="253">
        <v>764498</v>
      </c>
      <c r="F115" s="253">
        <v>0</v>
      </c>
      <c r="G115" s="253">
        <v>0</v>
      </c>
      <c r="H115" s="253">
        <v>0</v>
      </c>
    </row>
    <row r="116" spans="1:8">
      <c r="A116" s="228" t="s">
        <v>381</v>
      </c>
      <c r="B116" s="229" t="s">
        <v>380</v>
      </c>
      <c r="C116" s="253">
        <v>0</v>
      </c>
      <c r="D116" s="253">
        <v>764498</v>
      </c>
      <c r="E116" s="253">
        <v>764498</v>
      </c>
      <c r="F116" s="253">
        <v>0</v>
      </c>
      <c r="G116" s="253">
        <v>0</v>
      </c>
      <c r="H116" s="253">
        <v>0</v>
      </c>
    </row>
    <row r="117" spans="1:8">
      <c r="A117" s="230" t="s">
        <v>30</v>
      </c>
      <c r="B117" s="227" t="s">
        <v>31</v>
      </c>
      <c r="C117" s="252">
        <v>4150000</v>
      </c>
      <c r="D117" s="252">
        <v>1765142563</v>
      </c>
      <c r="E117" s="252">
        <v>1763010858</v>
      </c>
      <c r="F117" s="252">
        <v>2018295</v>
      </c>
      <c r="G117" s="252">
        <v>2018295</v>
      </c>
      <c r="H117" s="252">
        <v>0</v>
      </c>
    </row>
    <row r="118" spans="1:8">
      <c r="A118" s="228" t="s">
        <v>382</v>
      </c>
      <c r="B118" s="229" t="s">
        <v>383</v>
      </c>
      <c r="C118" s="253">
        <v>0</v>
      </c>
      <c r="D118" s="253">
        <v>501835600</v>
      </c>
      <c r="E118" s="253">
        <v>501835600</v>
      </c>
      <c r="F118" s="253">
        <v>0</v>
      </c>
      <c r="G118" s="253">
        <v>0</v>
      </c>
      <c r="H118" s="253">
        <v>0</v>
      </c>
    </row>
    <row r="119" spans="1:8">
      <c r="A119" s="228" t="s">
        <v>384</v>
      </c>
      <c r="B119" s="229" t="s">
        <v>383</v>
      </c>
      <c r="C119" s="253">
        <v>0</v>
      </c>
      <c r="D119" s="253">
        <v>501835600</v>
      </c>
      <c r="E119" s="253">
        <v>501835600</v>
      </c>
      <c r="F119" s="253">
        <v>0</v>
      </c>
      <c r="G119" s="253">
        <v>0</v>
      </c>
      <c r="H119" s="253">
        <v>0</v>
      </c>
    </row>
    <row r="120" spans="1:8">
      <c r="A120" s="228" t="s">
        <v>385</v>
      </c>
      <c r="B120" s="229" t="s">
        <v>386</v>
      </c>
      <c r="C120" s="253">
        <v>0</v>
      </c>
      <c r="D120" s="253">
        <v>289312900</v>
      </c>
      <c r="E120" s="253">
        <v>289312900</v>
      </c>
      <c r="F120" s="253">
        <v>0</v>
      </c>
      <c r="G120" s="253">
        <v>0</v>
      </c>
      <c r="H120" s="253">
        <v>0</v>
      </c>
    </row>
    <row r="121" spans="1:8">
      <c r="A121" s="228" t="s">
        <v>387</v>
      </c>
      <c r="B121" s="229" t="s">
        <v>386</v>
      </c>
      <c r="C121" s="253">
        <v>0</v>
      </c>
      <c r="D121" s="253">
        <v>289312900</v>
      </c>
      <c r="E121" s="253">
        <v>289312900</v>
      </c>
      <c r="F121" s="253">
        <v>0</v>
      </c>
      <c r="G121" s="253">
        <v>0</v>
      </c>
      <c r="H121" s="253">
        <v>0</v>
      </c>
    </row>
    <row r="122" spans="1:8">
      <c r="A122" s="228" t="s">
        <v>388</v>
      </c>
      <c r="B122" s="229" t="s">
        <v>389</v>
      </c>
      <c r="C122" s="253">
        <v>0</v>
      </c>
      <c r="D122" s="253">
        <v>61810690</v>
      </c>
      <c r="E122" s="253">
        <v>61810690</v>
      </c>
      <c r="F122" s="253">
        <v>0</v>
      </c>
      <c r="G122" s="253">
        <v>0</v>
      </c>
      <c r="H122" s="253">
        <v>0</v>
      </c>
    </row>
    <row r="123" spans="1:8">
      <c r="A123" s="228" t="s">
        <v>390</v>
      </c>
      <c r="B123" s="229" t="s">
        <v>389</v>
      </c>
      <c r="C123" s="253">
        <v>0</v>
      </c>
      <c r="D123" s="253">
        <v>61810690</v>
      </c>
      <c r="E123" s="253">
        <v>61810690</v>
      </c>
      <c r="F123" s="253">
        <v>0</v>
      </c>
      <c r="G123" s="253">
        <v>0</v>
      </c>
      <c r="H123" s="253">
        <v>0</v>
      </c>
    </row>
    <row r="124" spans="1:8">
      <c r="A124" s="228" t="s">
        <v>391</v>
      </c>
      <c r="B124" s="229" t="s">
        <v>392</v>
      </c>
      <c r="C124" s="253">
        <v>0</v>
      </c>
      <c r="D124" s="253">
        <v>390636338</v>
      </c>
      <c r="E124" s="253">
        <v>390636338</v>
      </c>
      <c r="F124" s="253">
        <v>0</v>
      </c>
      <c r="G124" s="253">
        <v>0</v>
      </c>
      <c r="H124" s="253">
        <v>0</v>
      </c>
    </row>
    <row r="125" spans="1:8">
      <c r="A125" s="228" t="s">
        <v>393</v>
      </c>
      <c r="B125" s="229" t="s">
        <v>392</v>
      </c>
      <c r="C125" s="253">
        <v>0</v>
      </c>
      <c r="D125" s="253">
        <v>390636338</v>
      </c>
      <c r="E125" s="253">
        <v>390636338</v>
      </c>
      <c r="F125" s="253">
        <v>0</v>
      </c>
      <c r="G125" s="253">
        <v>0</v>
      </c>
      <c r="H125" s="253">
        <v>0</v>
      </c>
    </row>
    <row r="126" spans="1:8">
      <c r="A126" s="228" t="s">
        <v>394</v>
      </c>
      <c r="B126" s="229" t="s">
        <v>395</v>
      </c>
      <c r="C126" s="253">
        <v>0</v>
      </c>
      <c r="D126" s="253">
        <v>3297098</v>
      </c>
      <c r="E126" s="253">
        <v>3297098</v>
      </c>
      <c r="F126" s="253">
        <v>0</v>
      </c>
      <c r="G126" s="253">
        <v>0</v>
      </c>
      <c r="H126" s="253">
        <v>0</v>
      </c>
    </row>
    <row r="127" spans="1:8">
      <c r="A127" s="228" t="s">
        <v>396</v>
      </c>
      <c r="B127" s="229" t="s">
        <v>395</v>
      </c>
      <c r="C127" s="253">
        <v>0</v>
      </c>
      <c r="D127" s="253">
        <v>3297098</v>
      </c>
      <c r="E127" s="253">
        <v>3297098</v>
      </c>
      <c r="F127" s="253">
        <v>0</v>
      </c>
      <c r="G127" s="253">
        <v>0</v>
      </c>
      <c r="H127" s="253">
        <v>0</v>
      </c>
    </row>
    <row r="128" spans="1:8">
      <c r="A128" s="228" t="s">
        <v>397</v>
      </c>
      <c r="B128" s="229" t="s">
        <v>398</v>
      </c>
      <c r="C128" s="253">
        <v>0</v>
      </c>
      <c r="D128" s="253">
        <v>14764937</v>
      </c>
      <c r="E128" s="253">
        <v>16783232</v>
      </c>
      <c r="F128" s="253">
        <v>2018295</v>
      </c>
      <c r="G128" s="253">
        <v>2018295</v>
      </c>
      <c r="H128" s="253">
        <v>0</v>
      </c>
    </row>
    <row r="129" spans="1:8">
      <c r="A129" s="228" t="s">
        <v>399</v>
      </c>
      <c r="B129" s="229" t="s">
        <v>398</v>
      </c>
      <c r="C129" s="253">
        <v>0</v>
      </c>
      <c r="D129" s="253">
        <v>14764937</v>
      </c>
      <c r="E129" s="253">
        <v>16783232</v>
      </c>
      <c r="F129" s="253">
        <v>2018295</v>
      </c>
      <c r="G129" s="253">
        <v>2018295</v>
      </c>
      <c r="H129" s="253">
        <v>0</v>
      </c>
    </row>
    <row r="130" spans="1:8">
      <c r="A130" s="228" t="s">
        <v>400</v>
      </c>
      <c r="B130" s="229" t="s">
        <v>401</v>
      </c>
      <c r="C130" s="253">
        <v>4150000</v>
      </c>
      <c r="D130" s="253">
        <v>503485000</v>
      </c>
      <c r="E130" s="253">
        <v>499335000</v>
      </c>
      <c r="F130" s="253">
        <v>0</v>
      </c>
      <c r="G130" s="253">
        <v>0</v>
      </c>
      <c r="H130" s="253">
        <v>0</v>
      </c>
    </row>
    <row r="131" spans="1:8">
      <c r="A131" s="228" t="s">
        <v>402</v>
      </c>
      <c r="B131" s="229" t="s">
        <v>401</v>
      </c>
      <c r="C131" s="253">
        <v>4150000</v>
      </c>
      <c r="D131" s="253">
        <v>503485000</v>
      </c>
      <c r="E131" s="253">
        <v>499335000</v>
      </c>
      <c r="F131" s="253">
        <v>0</v>
      </c>
      <c r="G131" s="253">
        <v>0</v>
      </c>
      <c r="H131" s="253">
        <v>0</v>
      </c>
    </row>
    <row r="132" spans="1:8">
      <c r="A132" s="230" t="s">
        <v>34</v>
      </c>
      <c r="B132" s="227" t="s">
        <v>35</v>
      </c>
      <c r="C132" s="252">
        <v>233930639</v>
      </c>
      <c r="D132" s="252">
        <v>1219904516</v>
      </c>
      <c r="E132" s="252">
        <v>1224922096</v>
      </c>
      <c r="F132" s="252">
        <v>238948219</v>
      </c>
      <c r="G132" s="252">
        <v>238948219</v>
      </c>
      <c r="H132" s="252">
        <v>0</v>
      </c>
    </row>
    <row r="133" spans="1:8">
      <c r="A133" s="228" t="s">
        <v>406</v>
      </c>
      <c r="B133" s="229" t="s">
        <v>407</v>
      </c>
      <c r="C133" s="253">
        <v>58198670</v>
      </c>
      <c r="D133" s="253">
        <v>138794000</v>
      </c>
      <c r="E133" s="253">
        <v>142916796</v>
      </c>
      <c r="F133" s="253">
        <v>62321466</v>
      </c>
      <c r="G133" s="253">
        <v>62321466</v>
      </c>
      <c r="H133" s="253">
        <v>0</v>
      </c>
    </row>
    <row r="134" spans="1:8">
      <c r="A134" s="228" t="s">
        <v>408</v>
      </c>
      <c r="B134" s="229" t="s">
        <v>409</v>
      </c>
      <c r="C134" s="253">
        <v>58198670</v>
      </c>
      <c r="D134" s="253">
        <v>0</v>
      </c>
      <c r="E134" s="253">
        <v>142916796</v>
      </c>
      <c r="F134" s="253">
        <v>201115466</v>
      </c>
      <c r="G134" s="253">
        <v>201115466</v>
      </c>
      <c r="H134" s="253">
        <v>0</v>
      </c>
    </row>
    <row r="135" spans="1:8">
      <c r="A135" s="228" t="s">
        <v>410</v>
      </c>
      <c r="B135" s="229" t="s">
        <v>411</v>
      </c>
      <c r="C135" s="253">
        <v>0</v>
      </c>
      <c r="D135" s="253">
        <v>138794000</v>
      </c>
      <c r="E135" s="253">
        <v>0</v>
      </c>
      <c r="F135" s="253">
        <v>-138794000</v>
      </c>
      <c r="G135" s="253">
        <v>-138794000</v>
      </c>
      <c r="H135" s="253">
        <v>0</v>
      </c>
    </row>
    <row r="136" spans="1:8">
      <c r="A136" s="228" t="s">
        <v>412</v>
      </c>
      <c r="B136" s="229" t="s">
        <v>413</v>
      </c>
      <c r="C136" s="253">
        <v>13924070</v>
      </c>
      <c r="D136" s="253">
        <v>29859490</v>
      </c>
      <c r="E136" s="253">
        <v>28224325</v>
      </c>
      <c r="F136" s="253">
        <v>12288905</v>
      </c>
      <c r="G136" s="253">
        <v>12288905</v>
      </c>
      <c r="H136" s="253">
        <v>0</v>
      </c>
    </row>
    <row r="137" spans="1:8">
      <c r="A137" s="228" t="s">
        <v>414</v>
      </c>
      <c r="B137" s="229" t="s">
        <v>409</v>
      </c>
      <c r="C137" s="253">
        <v>13924070</v>
      </c>
      <c r="D137" s="253">
        <v>891490</v>
      </c>
      <c r="E137" s="253">
        <v>28224325</v>
      </c>
      <c r="F137" s="253">
        <v>41256905</v>
      </c>
      <c r="G137" s="253">
        <v>41256905</v>
      </c>
      <c r="H137" s="253">
        <v>0</v>
      </c>
    </row>
    <row r="138" spans="1:8">
      <c r="A138" s="228" t="s">
        <v>415</v>
      </c>
      <c r="B138" s="229" t="s">
        <v>411</v>
      </c>
      <c r="C138" s="253">
        <v>0</v>
      </c>
      <c r="D138" s="253">
        <v>28968000</v>
      </c>
      <c r="E138" s="253">
        <v>0</v>
      </c>
      <c r="F138" s="253">
        <v>-28968000</v>
      </c>
      <c r="G138" s="253">
        <v>-28968000</v>
      </c>
      <c r="H138" s="253">
        <v>0</v>
      </c>
    </row>
    <row r="139" spans="1:8">
      <c r="A139" s="228" t="s">
        <v>416</v>
      </c>
      <c r="B139" s="229" t="s">
        <v>417</v>
      </c>
      <c r="C139" s="253">
        <v>4916968</v>
      </c>
      <c r="D139" s="253">
        <v>4944000</v>
      </c>
      <c r="E139" s="253">
        <v>1179856</v>
      </c>
      <c r="F139" s="253">
        <v>1152824</v>
      </c>
      <c r="G139" s="253">
        <v>1152824</v>
      </c>
      <c r="H139" s="253">
        <v>0</v>
      </c>
    </row>
    <row r="140" spans="1:8">
      <c r="A140" s="228" t="s">
        <v>418</v>
      </c>
      <c r="B140" s="229" t="s">
        <v>409</v>
      </c>
      <c r="C140" s="253">
        <v>4916968</v>
      </c>
      <c r="D140" s="253">
        <v>0</v>
      </c>
      <c r="E140" s="253">
        <v>1179856</v>
      </c>
      <c r="F140" s="253">
        <v>6096824</v>
      </c>
      <c r="G140" s="253">
        <v>6096824</v>
      </c>
      <c r="H140" s="253">
        <v>0</v>
      </c>
    </row>
    <row r="141" spans="1:8">
      <c r="A141" s="228" t="s">
        <v>419</v>
      </c>
      <c r="B141" s="229" t="s">
        <v>411</v>
      </c>
      <c r="C141" s="253">
        <v>0</v>
      </c>
      <c r="D141" s="253">
        <v>4944000</v>
      </c>
      <c r="E141" s="253">
        <v>0</v>
      </c>
      <c r="F141" s="253">
        <v>-4944000</v>
      </c>
      <c r="G141" s="253">
        <v>-4944000</v>
      </c>
      <c r="H141" s="253">
        <v>0</v>
      </c>
    </row>
    <row r="142" spans="1:8">
      <c r="A142" s="228" t="s">
        <v>420</v>
      </c>
      <c r="B142" s="229" t="s">
        <v>421</v>
      </c>
      <c r="C142" s="253">
        <v>73126025</v>
      </c>
      <c r="D142" s="253">
        <v>840101569</v>
      </c>
      <c r="E142" s="253">
        <v>870822216</v>
      </c>
      <c r="F142" s="253">
        <v>103846672</v>
      </c>
      <c r="G142" s="253">
        <v>103846672</v>
      </c>
      <c r="H142" s="253">
        <v>0</v>
      </c>
    </row>
    <row r="143" spans="1:8">
      <c r="A143" s="228" t="s">
        <v>422</v>
      </c>
      <c r="B143" s="229" t="s">
        <v>409</v>
      </c>
      <c r="C143" s="253">
        <v>73126025</v>
      </c>
      <c r="D143" s="253">
        <v>96093569</v>
      </c>
      <c r="E143" s="253">
        <v>870822216</v>
      </c>
      <c r="F143" s="253">
        <v>847854672</v>
      </c>
      <c r="G143" s="253">
        <v>847854672</v>
      </c>
      <c r="H143" s="253">
        <v>0</v>
      </c>
    </row>
    <row r="144" spans="1:8">
      <c r="A144" s="228" t="s">
        <v>423</v>
      </c>
      <c r="B144" s="229" t="s">
        <v>411</v>
      </c>
      <c r="C144" s="253">
        <v>0</v>
      </c>
      <c r="D144" s="253">
        <v>744008000</v>
      </c>
      <c r="E144" s="253">
        <v>0</v>
      </c>
      <c r="F144" s="253">
        <v>-744008000</v>
      </c>
      <c r="G144" s="253">
        <v>-744008000</v>
      </c>
      <c r="H144" s="253">
        <v>0</v>
      </c>
    </row>
    <row r="145" spans="1:8">
      <c r="A145" s="228" t="s">
        <v>424</v>
      </c>
      <c r="B145" s="229" t="s">
        <v>425</v>
      </c>
      <c r="C145" s="253">
        <v>43474636</v>
      </c>
      <c r="D145" s="253">
        <v>98156927</v>
      </c>
      <c r="E145" s="253">
        <v>80935134</v>
      </c>
      <c r="F145" s="253">
        <v>26252843</v>
      </c>
      <c r="G145" s="253">
        <v>26252843</v>
      </c>
      <c r="H145" s="253">
        <v>0</v>
      </c>
    </row>
    <row r="146" spans="1:8">
      <c r="A146" s="228" t="s">
        <v>426</v>
      </c>
      <c r="B146" s="229" t="s">
        <v>427</v>
      </c>
      <c r="C146" s="253">
        <v>43319949</v>
      </c>
      <c r="D146" s="253">
        <v>725927</v>
      </c>
      <c r="E146" s="253">
        <v>80935134</v>
      </c>
      <c r="F146" s="253">
        <v>123529156</v>
      </c>
      <c r="G146" s="253">
        <v>123529156</v>
      </c>
      <c r="H146" s="253">
        <v>0</v>
      </c>
    </row>
    <row r="147" spans="1:8">
      <c r="A147" s="228" t="s">
        <v>428</v>
      </c>
      <c r="B147" s="229" t="s">
        <v>429</v>
      </c>
      <c r="C147" s="253">
        <v>0</v>
      </c>
      <c r="D147" s="253">
        <v>97276313</v>
      </c>
      <c r="E147" s="253">
        <v>0</v>
      </c>
      <c r="F147" s="253">
        <v>-97276313</v>
      </c>
      <c r="G147" s="253">
        <v>-97276313</v>
      </c>
      <c r="H147" s="253">
        <v>0</v>
      </c>
    </row>
    <row r="148" spans="1:8">
      <c r="A148" s="228" t="s">
        <v>430</v>
      </c>
      <c r="B148" s="229" t="s">
        <v>431</v>
      </c>
      <c r="C148" s="253">
        <v>154687</v>
      </c>
      <c r="D148" s="253">
        <v>0</v>
      </c>
      <c r="E148" s="253">
        <v>0</v>
      </c>
      <c r="F148" s="253">
        <v>154687</v>
      </c>
      <c r="G148" s="253">
        <v>154687</v>
      </c>
      <c r="H148" s="253">
        <v>0</v>
      </c>
    </row>
    <row r="149" spans="1:8">
      <c r="A149" s="228" t="s">
        <v>432</v>
      </c>
      <c r="B149" s="229" t="s">
        <v>433</v>
      </c>
      <c r="C149" s="253">
        <v>0</v>
      </c>
      <c r="D149" s="253">
        <v>154687</v>
      </c>
      <c r="E149" s="253">
        <v>0</v>
      </c>
      <c r="F149" s="253">
        <v>-154687</v>
      </c>
      <c r="G149" s="253">
        <v>-154687</v>
      </c>
      <c r="H149" s="253">
        <v>0</v>
      </c>
    </row>
    <row r="150" spans="1:8">
      <c r="A150" s="228" t="s">
        <v>434</v>
      </c>
      <c r="B150" s="229" t="s">
        <v>435</v>
      </c>
      <c r="C150" s="253">
        <v>10375404</v>
      </c>
      <c r="D150" s="253">
        <v>24096000</v>
      </c>
      <c r="E150" s="253">
        <v>13721049</v>
      </c>
      <c r="F150" s="253">
        <v>453</v>
      </c>
      <c r="G150" s="253">
        <v>453</v>
      </c>
      <c r="H150" s="253">
        <v>0</v>
      </c>
    </row>
    <row r="151" spans="1:8">
      <c r="A151" s="228" t="s">
        <v>436</v>
      </c>
      <c r="B151" s="229" t="s">
        <v>409</v>
      </c>
      <c r="C151" s="253">
        <v>10375404</v>
      </c>
      <c r="D151" s="253">
        <v>0</v>
      </c>
      <c r="E151" s="253">
        <v>13721049</v>
      </c>
      <c r="F151" s="253">
        <v>24096453</v>
      </c>
      <c r="G151" s="253">
        <v>24096453</v>
      </c>
      <c r="H151" s="253">
        <v>0</v>
      </c>
    </row>
    <row r="152" spans="1:8">
      <c r="A152" s="228" t="s">
        <v>437</v>
      </c>
      <c r="B152" s="229" t="s">
        <v>411</v>
      </c>
      <c r="C152" s="253">
        <v>0</v>
      </c>
      <c r="D152" s="253">
        <v>24096000</v>
      </c>
      <c r="E152" s="253">
        <v>0</v>
      </c>
      <c r="F152" s="253">
        <v>-24096000</v>
      </c>
      <c r="G152" s="253">
        <v>-24096000</v>
      </c>
      <c r="H152" s="253">
        <v>0</v>
      </c>
    </row>
    <row r="153" spans="1:8">
      <c r="A153" s="228" t="s">
        <v>438</v>
      </c>
      <c r="B153" s="229" t="s">
        <v>439</v>
      </c>
      <c r="C153" s="253">
        <v>29914866</v>
      </c>
      <c r="D153" s="253">
        <v>83952530</v>
      </c>
      <c r="E153" s="253">
        <v>87122720</v>
      </c>
      <c r="F153" s="253">
        <v>33085056</v>
      </c>
      <c r="G153" s="253">
        <v>33085056</v>
      </c>
      <c r="H153" s="253">
        <v>0</v>
      </c>
    </row>
    <row r="154" spans="1:8">
      <c r="A154" s="228" t="s">
        <v>440</v>
      </c>
      <c r="B154" s="229" t="s">
        <v>409</v>
      </c>
      <c r="C154" s="253">
        <v>29914866</v>
      </c>
      <c r="D154" s="253">
        <v>278203</v>
      </c>
      <c r="E154" s="253">
        <v>87122720</v>
      </c>
      <c r="F154" s="253">
        <v>116759383</v>
      </c>
      <c r="G154" s="253">
        <v>116759383</v>
      </c>
      <c r="H154" s="253">
        <v>0</v>
      </c>
    </row>
    <row r="155" spans="1:8">
      <c r="A155" s="228" t="s">
        <v>441</v>
      </c>
      <c r="B155" s="229" t="s">
        <v>411</v>
      </c>
      <c r="C155" s="253">
        <v>0</v>
      </c>
      <c r="D155" s="253">
        <v>83674327</v>
      </c>
      <c r="E155" s="253">
        <v>0</v>
      </c>
      <c r="F155" s="253">
        <v>-83674327</v>
      </c>
      <c r="G155" s="253">
        <v>-83674327</v>
      </c>
      <c r="H155" s="253">
        <v>0</v>
      </c>
    </row>
    <row r="156" spans="1:8">
      <c r="A156" s="230" t="s">
        <v>454</v>
      </c>
      <c r="B156" s="227" t="s">
        <v>189</v>
      </c>
      <c r="C156" s="252">
        <v>0</v>
      </c>
      <c r="D156" s="252">
        <v>104810694</v>
      </c>
      <c r="E156" s="252">
        <v>104810694</v>
      </c>
      <c r="F156" s="252">
        <v>0</v>
      </c>
      <c r="G156" s="252">
        <v>0</v>
      </c>
      <c r="H156" s="252">
        <v>0</v>
      </c>
    </row>
    <row r="157" spans="1:8">
      <c r="A157" s="228" t="s">
        <v>455</v>
      </c>
      <c r="B157" s="229" t="s">
        <v>456</v>
      </c>
      <c r="C157" s="253">
        <v>0</v>
      </c>
      <c r="D157" s="253">
        <v>48247000</v>
      </c>
      <c r="E157" s="253">
        <v>48247000</v>
      </c>
      <c r="F157" s="253">
        <v>0</v>
      </c>
      <c r="G157" s="253">
        <v>0</v>
      </c>
      <c r="H157" s="253">
        <v>0</v>
      </c>
    </row>
    <row r="158" spans="1:8">
      <c r="A158" s="228" t="s">
        <v>457</v>
      </c>
      <c r="B158" s="229" t="s">
        <v>456</v>
      </c>
      <c r="C158" s="253">
        <v>0</v>
      </c>
      <c r="D158" s="253">
        <v>48247000</v>
      </c>
      <c r="E158" s="253">
        <v>48247000</v>
      </c>
      <c r="F158" s="253">
        <v>0</v>
      </c>
      <c r="G158" s="253">
        <v>0</v>
      </c>
      <c r="H158" s="253">
        <v>0</v>
      </c>
    </row>
    <row r="159" spans="1:8">
      <c r="A159" s="228" t="s">
        <v>458</v>
      </c>
      <c r="B159" s="229" t="s">
        <v>459</v>
      </c>
      <c r="C159" s="253">
        <v>0</v>
      </c>
      <c r="D159" s="253">
        <v>56319694</v>
      </c>
      <c r="E159" s="253">
        <v>56319694</v>
      </c>
      <c r="F159" s="253">
        <v>0</v>
      </c>
      <c r="G159" s="253">
        <v>0</v>
      </c>
      <c r="H159" s="253">
        <v>0</v>
      </c>
    </row>
    <row r="160" spans="1:8">
      <c r="A160" s="228" t="s">
        <v>460</v>
      </c>
      <c r="B160" s="229" t="s">
        <v>459</v>
      </c>
      <c r="C160" s="253">
        <v>0</v>
      </c>
      <c r="D160" s="253">
        <v>56319694</v>
      </c>
      <c r="E160" s="253">
        <v>56319694</v>
      </c>
      <c r="F160" s="253">
        <v>0</v>
      </c>
      <c r="G160" s="253">
        <v>0</v>
      </c>
      <c r="H160" s="253">
        <v>0</v>
      </c>
    </row>
    <row r="161" spans="1:8">
      <c r="A161" s="228" t="s">
        <v>461</v>
      </c>
      <c r="B161" s="229" t="s">
        <v>462</v>
      </c>
      <c r="C161" s="253">
        <v>0</v>
      </c>
      <c r="D161" s="253">
        <v>244000</v>
      </c>
      <c r="E161" s="253">
        <v>244000</v>
      </c>
      <c r="F161" s="253">
        <v>0</v>
      </c>
      <c r="G161" s="253">
        <v>0</v>
      </c>
      <c r="H161" s="253">
        <v>0</v>
      </c>
    </row>
    <row r="162" spans="1:8">
      <c r="A162" s="228" t="s">
        <v>463</v>
      </c>
      <c r="B162" s="229" t="s">
        <v>462</v>
      </c>
      <c r="C162" s="253">
        <v>0</v>
      </c>
      <c r="D162" s="253">
        <v>244000</v>
      </c>
      <c r="E162" s="253">
        <v>244000</v>
      </c>
      <c r="F162" s="253">
        <v>0</v>
      </c>
      <c r="G162" s="253">
        <v>0</v>
      </c>
      <c r="H162" s="253">
        <v>0</v>
      </c>
    </row>
    <row r="163" spans="1:8">
      <c r="A163" s="230" t="s">
        <v>38</v>
      </c>
      <c r="B163" s="227" t="s">
        <v>39</v>
      </c>
      <c r="C163" s="252">
        <v>2778976046.8899999</v>
      </c>
      <c r="D163" s="252">
        <v>6367728642.2700005</v>
      </c>
      <c r="E163" s="252">
        <v>4466540404.8000002</v>
      </c>
      <c r="F163" s="252">
        <v>877787809.41999996</v>
      </c>
      <c r="G163" s="252">
        <v>671057754.36000001</v>
      </c>
      <c r="H163" s="252">
        <v>206730055.06</v>
      </c>
    </row>
    <row r="164" spans="1:8">
      <c r="A164" s="228" t="s">
        <v>477</v>
      </c>
      <c r="B164" s="229" t="s">
        <v>478</v>
      </c>
      <c r="C164" s="253">
        <v>0</v>
      </c>
      <c r="D164" s="253">
        <v>2515598000</v>
      </c>
      <c r="E164" s="253">
        <v>2515598000</v>
      </c>
      <c r="F164" s="253">
        <v>0</v>
      </c>
      <c r="G164" s="253">
        <v>0</v>
      </c>
      <c r="H164" s="253">
        <v>0</v>
      </c>
    </row>
    <row r="165" spans="1:8">
      <c r="A165" s="228" t="s">
        <v>479</v>
      </c>
      <c r="B165" s="229" t="s">
        <v>478</v>
      </c>
      <c r="C165" s="253">
        <v>0</v>
      </c>
      <c r="D165" s="253">
        <v>2515598000</v>
      </c>
      <c r="E165" s="253">
        <v>2515598000</v>
      </c>
      <c r="F165" s="253">
        <v>0</v>
      </c>
      <c r="G165" s="253">
        <v>0</v>
      </c>
      <c r="H165" s="253">
        <v>0</v>
      </c>
    </row>
    <row r="166" spans="1:8">
      <c r="A166" s="228" t="s">
        <v>480</v>
      </c>
      <c r="B166" s="229" t="s">
        <v>481</v>
      </c>
      <c r="C166" s="253">
        <v>0</v>
      </c>
      <c r="D166" s="253">
        <v>100591500</v>
      </c>
      <c r="E166" s="253">
        <v>100591500</v>
      </c>
      <c r="F166" s="253">
        <v>0</v>
      </c>
      <c r="G166" s="253">
        <v>0</v>
      </c>
      <c r="H166" s="253">
        <v>0</v>
      </c>
    </row>
    <row r="167" spans="1:8">
      <c r="A167" s="228" t="s">
        <v>482</v>
      </c>
      <c r="B167" s="229" t="s">
        <v>483</v>
      </c>
      <c r="C167" s="253">
        <v>0</v>
      </c>
      <c r="D167" s="253">
        <v>67043400</v>
      </c>
      <c r="E167" s="253">
        <v>67043400</v>
      </c>
      <c r="F167" s="253">
        <v>0</v>
      </c>
      <c r="G167" s="253">
        <v>0</v>
      </c>
      <c r="H167" s="253">
        <v>0</v>
      </c>
    </row>
    <row r="168" spans="1:8">
      <c r="A168" s="228" t="s">
        <v>484</v>
      </c>
      <c r="B168" s="229" t="s">
        <v>485</v>
      </c>
      <c r="C168" s="253">
        <v>0</v>
      </c>
      <c r="D168" s="253">
        <v>33548100</v>
      </c>
      <c r="E168" s="253">
        <v>33548100</v>
      </c>
      <c r="F168" s="253">
        <v>0</v>
      </c>
      <c r="G168" s="253">
        <v>0</v>
      </c>
      <c r="H168" s="253">
        <v>0</v>
      </c>
    </row>
    <row r="169" spans="1:8">
      <c r="A169" s="228" t="s">
        <v>486</v>
      </c>
      <c r="B169" s="229" t="s">
        <v>487</v>
      </c>
      <c r="C169" s="253">
        <v>206946819.88999999</v>
      </c>
      <c r="D169" s="253">
        <v>216764.83</v>
      </c>
      <c r="E169" s="253">
        <v>0</v>
      </c>
      <c r="F169" s="253">
        <v>206730055.06</v>
      </c>
      <c r="G169" s="253">
        <v>0</v>
      </c>
      <c r="H169" s="253">
        <v>206730055.06</v>
      </c>
    </row>
    <row r="170" spans="1:8">
      <c r="A170" s="228" t="s">
        <v>488</v>
      </c>
      <c r="B170" s="229" t="s">
        <v>487</v>
      </c>
      <c r="C170" s="253">
        <v>206946819.88999999</v>
      </c>
      <c r="D170" s="253">
        <v>216764.83</v>
      </c>
      <c r="E170" s="253">
        <v>0</v>
      </c>
      <c r="F170" s="253">
        <v>206730055.06</v>
      </c>
      <c r="G170" s="253">
        <v>0</v>
      </c>
      <c r="H170" s="253">
        <v>206730055.06</v>
      </c>
    </row>
    <row r="171" spans="1:8">
      <c r="A171" s="228" t="s">
        <v>489</v>
      </c>
      <c r="B171" s="229" t="s">
        <v>490</v>
      </c>
      <c r="C171" s="253">
        <v>31760578</v>
      </c>
      <c r="D171" s="253">
        <v>149945516</v>
      </c>
      <c r="E171" s="253">
        <v>118184938</v>
      </c>
      <c r="F171" s="253">
        <v>0</v>
      </c>
      <c r="G171" s="253">
        <v>0</v>
      </c>
      <c r="H171" s="253">
        <v>0</v>
      </c>
    </row>
    <row r="172" spans="1:8">
      <c r="A172" s="228" t="s">
        <v>491</v>
      </c>
      <c r="B172" s="229" t="s">
        <v>490</v>
      </c>
      <c r="C172" s="253">
        <v>31760578</v>
      </c>
      <c r="D172" s="253">
        <v>149945516</v>
      </c>
      <c r="E172" s="253">
        <v>118184938</v>
      </c>
      <c r="F172" s="253">
        <v>0</v>
      </c>
      <c r="G172" s="253">
        <v>0</v>
      </c>
      <c r="H172" s="253">
        <v>0</v>
      </c>
    </row>
    <row r="173" spans="1:8">
      <c r="A173" s="228" t="s">
        <v>492</v>
      </c>
      <c r="B173" s="229" t="s">
        <v>493</v>
      </c>
      <c r="C173" s="253">
        <v>0</v>
      </c>
      <c r="D173" s="253">
        <v>234581500</v>
      </c>
      <c r="E173" s="253">
        <v>234581500</v>
      </c>
      <c r="F173" s="253">
        <v>0</v>
      </c>
      <c r="G173" s="253">
        <v>0</v>
      </c>
      <c r="H173" s="253">
        <v>0</v>
      </c>
    </row>
    <row r="174" spans="1:8">
      <c r="A174" s="228" t="s">
        <v>494</v>
      </c>
      <c r="B174" s="229" t="s">
        <v>495</v>
      </c>
      <c r="C174" s="253">
        <v>0</v>
      </c>
      <c r="D174" s="253">
        <v>201033400</v>
      </c>
      <c r="E174" s="253">
        <v>201033400</v>
      </c>
      <c r="F174" s="253">
        <v>0</v>
      </c>
      <c r="G174" s="253">
        <v>0</v>
      </c>
      <c r="H174" s="253">
        <v>0</v>
      </c>
    </row>
    <row r="175" spans="1:8">
      <c r="A175" s="228" t="s">
        <v>496</v>
      </c>
      <c r="B175" s="229" t="s">
        <v>497</v>
      </c>
      <c r="C175" s="253">
        <v>0</v>
      </c>
      <c r="D175" s="253">
        <v>33548100</v>
      </c>
      <c r="E175" s="253">
        <v>33548100</v>
      </c>
      <c r="F175" s="253">
        <v>0</v>
      </c>
      <c r="G175" s="253">
        <v>0</v>
      </c>
      <c r="H175" s="253">
        <v>0</v>
      </c>
    </row>
    <row r="176" spans="1:8">
      <c r="A176" s="228" t="s">
        <v>498</v>
      </c>
      <c r="B176" s="229" t="s">
        <v>499</v>
      </c>
      <c r="C176" s="253">
        <v>0</v>
      </c>
      <c r="D176" s="253">
        <v>31107788</v>
      </c>
      <c r="E176" s="253">
        <v>31107788</v>
      </c>
      <c r="F176" s="253">
        <v>0</v>
      </c>
      <c r="G176" s="253">
        <v>0</v>
      </c>
      <c r="H176" s="253">
        <v>0</v>
      </c>
    </row>
    <row r="177" spans="1:8">
      <c r="A177" s="228" t="s">
        <v>500</v>
      </c>
      <c r="B177" s="229" t="s">
        <v>499</v>
      </c>
      <c r="C177" s="253">
        <v>0</v>
      </c>
      <c r="D177" s="253">
        <v>31107788</v>
      </c>
      <c r="E177" s="253">
        <v>31107788</v>
      </c>
      <c r="F177" s="253">
        <v>0</v>
      </c>
      <c r="G177" s="253">
        <v>0</v>
      </c>
      <c r="H177" s="253">
        <v>0</v>
      </c>
    </row>
    <row r="178" spans="1:8">
      <c r="A178" s="228" t="s">
        <v>506</v>
      </c>
      <c r="B178" s="229" t="s">
        <v>413</v>
      </c>
      <c r="C178" s="253">
        <v>24670649</v>
      </c>
      <c r="D178" s="253">
        <v>719408973.44000006</v>
      </c>
      <c r="E178" s="253">
        <v>723145867.42999995</v>
      </c>
      <c r="F178" s="253">
        <v>28407542.989999998</v>
      </c>
      <c r="G178" s="253">
        <v>28407542.989999998</v>
      </c>
      <c r="H178" s="253">
        <v>0</v>
      </c>
    </row>
    <row r="179" spans="1:8">
      <c r="A179" s="228" t="s">
        <v>507</v>
      </c>
      <c r="B179" s="229" t="s">
        <v>413</v>
      </c>
      <c r="C179" s="253">
        <v>24670649</v>
      </c>
      <c r="D179" s="253">
        <v>719408973.44000006</v>
      </c>
      <c r="E179" s="253">
        <v>723145867.42999995</v>
      </c>
      <c r="F179" s="253">
        <v>28407542.989999998</v>
      </c>
      <c r="G179" s="253">
        <v>28407542.989999998</v>
      </c>
      <c r="H179" s="253">
        <v>0</v>
      </c>
    </row>
    <row r="180" spans="1:8">
      <c r="A180" s="228" t="s">
        <v>508</v>
      </c>
      <c r="B180" s="229" t="s">
        <v>509</v>
      </c>
      <c r="C180" s="253">
        <v>2515598000</v>
      </c>
      <c r="D180" s="253">
        <v>2515598000</v>
      </c>
      <c r="E180" s="253">
        <v>642650211.37</v>
      </c>
      <c r="F180" s="253">
        <v>642650211.37</v>
      </c>
      <c r="G180" s="253">
        <v>642650211.37</v>
      </c>
      <c r="H180" s="253">
        <v>0</v>
      </c>
    </row>
    <row r="181" spans="1:8">
      <c r="A181" s="228" t="s">
        <v>510</v>
      </c>
      <c r="B181" s="229" t="s">
        <v>509</v>
      </c>
      <c r="C181" s="253">
        <v>2515598000</v>
      </c>
      <c r="D181" s="253">
        <v>2515598000</v>
      </c>
      <c r="E181" s="253">
        <v>642650211.37</v>
      </c>
      <c r="F181" s="253">
        <v>642650211.37</v>
      </c>
      <c r="G181" s="253">
        <v>642650211.37</v>
      </c>
      <c r="H181" s="253">
        <v>0</v>
      </c>
    </row>
    <row r="182" spans="1:8">
      <c r="A182" s="228" t="s">
        <v>511</v>
      </c>
      <c r="B182" s="229" t="s">
        <v>512</v>
      </c>
      <c r="C182" s="253">
        <v>0</v>
      </c>
      <c r="D182" s="253">
        <v>100680600</v>
      </c>
      <c r="E182" s="253">
        <v>100680600</v>
      </c>
      <c r="F182" s="253">
        <v>0</v>
      </c>
      <c r="G182" s="253">
        <v>0</v>
      </c>
      <c r="H182" s="253">
        <v>0</v>
      </c>
    </row>
    <row r="183" spans="1:8">
      <c r="A183" s="228" t="s">
        <v>513</v>
      </c>
      <c r="B183" s="229" t="s">
        <v>512</v>
      </c>
      <c r="C183" s="253">
        <v>0</v>
      </c>
      <c r="D183" s="253">
        <v>100680600</v>
      </c>
      <c r="E183" s="253">
        <v>100680600</v>
      </c>
      <c r="F183" s="253">
        <v>0</v>
      </c>
      <c r="G183" s="253">
        <v>0</v>
      </c>
      <c r="H183" s="253">
        <v>0</v>
      </c>
    </row>
    <row r="184" spans="1:8">
      <c r="A184" s="231" t="s">
        <v>42</v>
      </c>
      <c r="B184" s="225" t="s">
        <v>43</v>
      </c>
      <c r="C184" s="248">
        <v>1146384735</v>
      </c>
      <c r="D184" s="248">
        <v>9145444718.7600002</v>
      </c>
      <c r="E184" s="248">
        <v>9008740233.8600006</v>
      </c>
      <c r="F184" s="248">
        <v>1009680250.1</v>
      </c>
      <c r="G184" s="248">
        <v>1009680250.1</v>
      </c>
      <c r="H184" s="248">
        <v>0</v>
      </c>
    </row>
    <row r="185" spans="1:8">
      <c r="A185" s="230" t="s">
        <v>45</v>
      </c>
      <c r="B185" s="227" t="s">
        <v>46</v>
      </c>
      <c r="C185" s="252">
        <v>1146384735</v>
      </c>
      <c r="D185" s="252">
        <v>9145444718.7600002</v>
      </c>
      <c r="E185" s="252">
        <v>9008740233.8600006</v>
      </c>
      <c r="F185" s="252">
        <v>1009680250.1</v>
      </c>
      <c r="G185" s="252">
        <v>1009680250.1</v>
      </c>
      <c r="H185" s="252">
        <v>0</v>
      </c>
    </row>
    <row r="186" spans="1:8">
      <c r="A186" s="228" t="s">
        <v>517</v>
      </c>
      <c r="B186" s="229" t="s">
        <v>518</v>
      </c>
      <c r="C186" s="253">
        <v>0</v>
      </c>
      <c r="D186" s="253">
        <v>4125330423.3499999</v>
      </c>
      <c r="E186" s="253">
        <v>4125330423.3499999</v>
      </c>
      <c r="F186" s="253">
        <v>0</v>
      </c>
      <c r="G186" s="253">
        <v>0</v>
      </c>
      <c r="H186" s="253">
        <v>0</v>
      </c>
    </row>
    <row r="187" spans="1:8">
      <c r="A187" s="228" t="s">
        <v>519</v>
      </c>
      <c r="B187" s="229" t="s">
        <v>518</v>
      </c>
      <c r="C187" s="253">
        <v>0</v>
      </c>
      <c r="D187" s="253">
        <v>4125330423.3499999</v>
      </c>
      <c r="E187" s="253">
        <v>4125330423.3499999</v>
      </c>
      <c r="F187" s="253">
        <v>0</v>
      </c>
      <c r="G187" s="253">
        <v>0</v>
      </c>
      <c r="H187" s="253">
        <v>0</v>
      </c>
    </row>
    <row r="188" spans="1:8">
      <c r="A188" s="228" t="s">
        <v>520</v>
      </c>
      <c r="B188" s="229" t="s">
        <v>521</v>
      </c>
      <c r="C188" s="253">
        <v>81938709</v>
      </c>
      <c r="D188" s="253">
        <v>641205535</v>
      </c>
      <c r="E188" s="253">
        <v>634276675.94000006</v>
      </c>
      <c r="F188" s="253">
        <v>75009849.939999998</v>
      </c>
      <c r="G188" s="253">
        <v>75009849.939999998</v>
      </c>
      <c r="H188" s="253">
        <v>0</v>
      </c>
    </row>
    <row r="189" spans="1:8">
      <c r="A189" s="228" t="s">
        <v>522</v>
      </c>
      <c r="B189" s="229" t="s">
        <v>521</v>
      </c>
      <c r="C189" s="253">
        <v>81938709</v>
      </c>
      <c r="D189" s="253">
        <v>641205535</v>
      </c>
      <c r="E189" s="253">
        <v>634276675.94000006</v>
      </c>
      <c r="F189" s="253">
        <v>75009849.939999998</v>
      </c>
      <c r="G189" s="253">
        <v>75009849.939999998</v>
      </c>
      <c r="H189" s="253">
        <v>0</v>
      </c>
    </row>
    <row r="190" spans="1:8">
      <c r="A190" s="228" t="s">
        <v>523</v>
      </c>
      <c r="B190" s="229" t="s">
        <v>524</v>
      </c>
      <c r="C190" s="253">
        <v>436882256</v>
      </c>
      <c r="D190" s="253">
        <v>487241047</v>
      </c>
      <c r="E190" s="253">
        <v>431851573.25</v>
      </c>
      <c r="F190" s="253">
        <v>381492782.25</v>
      </c>
      <c r="G190" s="253">
        <v>381492782.25</v>
      </c>
      <c r="H190" s="253">
        <v>0</v>
      </c>
    </row>
    <row r="191" spans="1:8">
      <c r="A191" s="228" t="s">
        <v>525</v>
      </c>
      <c r="B191" s="229" t="s">
        <v>524</v>
      </c>
      <c r="C191" s="253">
        <v>436882256</v>
      </c>
      <c r="D191" s="253">
        <v>487241047</v>
      </c>
      <c r="E191" s="253">
        <v>431851573.25</v>
      </c>
      <c r="F191" s="253">
        <v>381492782.25</v>
      </c>
      <c r="G191" s="253">
        <v>381492782.25</v>
      </c>
      <c r="H191" s="253">
        <v>0</v>
      </c>
    </row>
    <row r="192" spans="1:8">
      <c r="A192" s="228" t="s">
        <v>526</v>
      </c>
      <c r="B192" s="229" t="s">
        <v>527</v>
      </c>
      <c r="C192" s="253">
        <v>374846789</v>
      </c>
      <c r="D192" s="253">
        <v>347008697</v>
      </c>
      <c r="E192" s="253">
        <v>291193886.83999997</v>
      </c>
      <c r="F192" s="253">
        <v>319031978.83999997</v>
      </c>
      <c r="G192" s="253">
        <v>319031978.83999997</v>
      </c>
      <c r="H192" s="253">
        <v>0</v>
      </c>
    </row>
    <row r="193" spans="1:8">
      <c r="A193" s="228" t="s">
        <v>528</v>
      </c>
      <c r="B193" s="229" t="s">
        <v>527</v>
      </c>
      <c r="C193" s="253">
        <v>374846789</v>
      </c>
      <c r="D193" s="253">
        <v>347008697</v>
      </c>
      <c r="E193" s="253">
        <v>291193886.83999997</v>
      </c>
      <c r="F193" s="253">
        <v>319031978.83999997</v>
      </c>
      <c r="G193" s="253">
        <v>319031978.83999997</v>
      </c>
      <c r="H193" s="253">
        <v>0</v>
      </c>
    </row>
    <row r="194" spans="1:8">
      <c r="A194" s="228" t="s">
        <v>529</v>
      </c>
      <c r="B194" s="229" t="s">
        <v>530</v>
      </c>
      <c r="C194" s="253">
        <v>126920745</v>
      </c>
      <c r="D194" s="253">
        <v>271054366</v>
      </c>
      <c r="E194" s="253">
        <v>261377129.99000001</v>
      </c>
      <c r="F194" s="253">
        <v>117243508.98999999</v>
      </c>
      <c r="G194" s="253">
        <v>117243508.98999999</v>
      </c>
      <c r="H194" s="253">
        <v>0</v>
      </c>
    </row>
    <row r="195" spans="1:8">
      <c r="A195" s="228" t="s">
        <v>531</v>
      </c>
      <c r="B195" s="229" t="s">
        <v>530</v>
      </c>
      <c r="C195" s="253">
        <v>126920745</v>
      </c>
      <c r="D195" s="253">
        <v>271054366</v>
      </c>
      <c r="E195" s="253">
        <v>261377129.99000001</v>
      </c>
      <c r="F195" s="253">
        <v>117243508.98999999</v>
      </c>
      <c r="G195" s="253">
        <v>117243508.98999999</v>
      </c>
      <c r="H195" s="253">
        <v>0</v>
      </c>
    </row>
    <row r="196" spans="1:8">
      <c r="A196" s="228" t="s">
        <v>532</v>
      </c>
      <c r="B196" s="229" t="s">
        <v>533</v>
      </c>
      <c r="C196" s="253">
        <v>0</v>
      </c>
      <c r="D196" s="253">
        <v>559184397</v>
      </c>
      <c r="E196" s="253">
        <v>559184397</v>
      </c>
      <c r="F196" s="253">
        <v>0</v>
      </c>
      <c r="G196" s="253">
        <v>0</v>
      </c>
      <c r="H196" s="253">
        <v>0</v>
      </c>
    </row>
    <row r="197" spans="1:8">
      <c r="A197" s="228" t="s">
        <v>534</v>
      </c>
      <c r="B197" s="229" t="s">
        <v>533</v>
      </c>
      <c r="C197" s="253">
        <v>0</v>
      </c>
      <c r="D197" s="253">
        <v>559184397</v>
      </c>
      <c r="E197" s="253">
        <v>559184397</v>
      </c>
      <c r="F197" s="253">
        <v>0</v>
      </c>
      <c r="G197" s="253">
        <v>0</v>
      </c>
      <c r="H197" s="253">
        <v>0</v>
      </c>
    </row>
    <row r="198" spans="1:8">
      <c r="A198" s="228" t="s">
        <v>537</v>
      </c>
      <c r="B198" s="229" t="s">
        <v>538</v>
      </c>
      <c r="C198" s="253">
        <v>125796236</v>
      </c>
      <c r="D198" s="253">
        <v>266845745.75999999</v>
      </c>
      <c r="E198" s="253">
        <v>257951639.84</v>
      </c>
      <c r="F198" s="253">
        <v>116902130.08</v>
      </c>
      <c r="G198" s="253">
        <v>116902130.08</v>
      </c>
      <c r="H198" s="253">
        <v>0</v>
      </c>
    </row>
    <row r="199" spans="1:8">
      <c r="A199" s="228" t="s">
        <v>539</v>
      </c>
      <c r="B199" s="229" t="s">
        <v>538</v>
      </c>
      <c r="C199" s="253">
        <v>90011426</v>
      </c>
      <c r="D199" s="253">
        <v>234955727.28999999</v>
      </c>
      <c r="E199" s="253">
        <v>227294234.50999999</v>
      </c>
      <c r="F199" s="253">
        <v>82349933.219999999</v>
      </c>
      <c r="G199" s="253">
        <v>82349933.219999999</v>
      </c>
      <c r="H199" s="253">
        <v>0</v>
      </c>
    </row>
    <row r="200" spans="1:8">
      <c r="A200" s="228" t="s">
        <v>540</v>
      </c>
      <c r="B200" s="229" t="s">
        <v>541</v>
      </c>
      <c r="C200" s="253">
        <v>35784810</v>
      </c>
      <c r="D200" s="253">
        <v>31890018.469999999</v>
      </c>
      <c r="E200" s="253">
        <v>30657405.329999998</v>
      </c>
      <c r="F200" s="253">
        <v>34552196.859999999</v>
      </c>
      <c r="G200" s="253">
        <v>34552196.859999999</v>
      </c>
      <c r="H200" s="253">
        <v>0</v>
      </c>
    </row>
    <row r="201" spans="1:8">
      <c r="A201" s="228" t="s">
        <v>542</v>
      </c>
      <c r="B201" s="229" t="s">
        <v>543</v>
      </c>
      <c r="C201" s="253">
        <v>0</v>
      </c>
      <c r="D201" s="253">
        <v>783995517.97000003</v>
      </c>
      <c r="E201" s="253">
        <v>783995517.97000003</v>
      </c>
      <c r="F201" s="253">
        <v>0</v>
      </c>
      <c r="G201" s="253">
        <v>0</v>
      </c>
      <c r="H201" s="253">
        <v>0</v>
      </c>
    </row>
    <row r="202" spans="1:8">
      <c r="A202" s="228" t="s">
        <v>544</v>
      </c>
      <c r="B202" s="229" t="s">
        <v>543</v>
      </c>
      <c r="C202" s="253">
        <v>0</v>
      </c>
      <c r="D202" s="253">
        <v>783995517.97000003</v>
      </c>
      <c r="E202" s="253">
        <v>783995517.97000003</v>
      </c>
      <c r="F202" s="253">
        <v>0</v>
      </c>
      <c r="G202" s="253">
        <v>0</v>
      </c>
      <c r="H202" s="253">
        <v>0</v>
      </c>
    </row>
    <row r="203" spans="1:8">
      <c r="A203" s="228" t="s">
        <v>545</v>
      </c>
      <c r="B203" s="229" t="s">
        <v>546</v>
      </c>
      <c r="C203" s="253">
        <v>0</v>
      </c>
      <c r="D203" s="253">
        <v>34151700</v>
      </c>
      <c r="E203" s="253">
        <v>34151700</v>
      </c>
      <c r="F203" s="253">
        <v>0</v>
      </c>
      <c r="G203" s="253">
        <v>0</v>
      </c>
      <c r="H203" s="253">
        <v>0</v>
      </c>
    </row>
    <row r="204" spans="1:8">
      <c r="A204" s="228" t="s">
        <v>547</v>
      </c>
      <c r="B204" s="229" t="s">
        <v>546</v>
      </c>
      <c r="C204" s="253">
        <v>0</v>
      </c>
      <c r="D204" s="253">
        <v>34151700</v>
      </c>
      <c r="E204" s="253">
        <v>34151700</v>
      </c>
      <c r="F204" s="253">
        <v>0</v>
      </c>
      <c r="G204" s="253">
        <v>0</v>
      </c>
      <c r="H204" s="253">
        <v>0</v>
      </c>
    </row>
    <row r="205" spans="1:8">
      <c r="A205" s="228" t="s">
        <v>551</v>
      </c>
      <c r="B205" s="229" t="s">
        <v>552</v>
      </c>
      <c r="C205" s="253">
        <v>0</v>
      </c>
      <c r="D205" s="253">
        <v>746710382</v>
      </c>
      <c r="E205" s="253">
        <v>746710382</v>
      </c>
      <c r="F205" s="253">
        <v>0</v>
      </c>
      <c r="G205" s="253">
        <v>0</v>
      </c>
      <c r="H205" s="253">
        <v>0</v>
      </c>
    </row>
    <row r="206" spans="1:8">
      <c r="A206" s="228" t="s">
        <v>553</v>
      </c>
      <c r="B206" s="229" t="s">
        <v>552</v>
      </c>
      <c r="C206" s="253">
        <v>0</v>
      </c>
      <c r="D206" s="253">
        <v>746710382</v>
      </c>
      <c r="E206" s="253">
        <v>746710382</v>
      </c>
      <c r="F206" s="253">
        <v>0</v>
      </c>
      <c r="G206" s="253">
        <v>0</v>
      </c>
      <c r="H206" s="253">
        <v>0</v>
      </c>
    </row>
    <row r="207" spans="1:8">
      <c r="A207" s="228" t="s">
        <v>554</v>
      </c>
      <c r="B207" s="229" t="s">
        <v>555</v>
      </c>
      <c r="C207" s="253">
        <v>0</v>
      </c>
      <c r="D207" s="253">
        <v>530292657</v>
      </c>
      <c r="E207" s="253">
        <v>530292657</v>
      </c>
      <c r="F207" s="253">
        <v>0</v>
      </c>
      <c r="G207" s="253">
        <v>0</v>
      </c>
      <c r="H207" s="253">
        <v>0</v>
      </c>
    </row>
    <row r="208" spans="1:8">
      <c r="A208" s="228" t="s">
        <v>556</v>
      </c>
      <c r="B208" s="229" t="s">
        <v>555</v>
      </c>
      <c r="C208" s="253">
        <v>0</v>
      </c>
      <c r="D208" s="253">
        <v>530292657</v>
      </c>
      <c r="E208" s="253">
        <v>530292657</v>
      </c>
      <c r="F208" s="253">
        <v>0</v>
      </c>
      <c r="G208" s="253">
        <v>0</v>
      </c>
      <c r="H208" s="253">
        <v>0</v>
      </c>
    </row>
    <row r="209" spans="1:8">
      <c r="A209" s="228" t="s">
        <v>557</v>
      </c>
      <c r="B209" s="229" t="s">
        <v>558</v>
      </c>
      <c r="C209" s="253">
        <v>0</v>
      </c>
      <c r="D209" s="253">
        <v>268037000</v>
      </c>
      <c r="E209" s="253">
        <v>268037000</v>
      </c>
      <c r="F209" s="253">
        <v>0</v>
      </c>
      <c r="G209" s="253">
        <v>0</v>
      </c>
      <c r="H209" s="253">
        <v>0</v>
      </c>
    </row>
    <row r="210" spans="1:8">
      <c r="A210" s="228" t="s">
        <v>559</v>
      </c>
      <c r="B210" s="229" t="s">
        <v>558</v>
      </c>
      <c r="C210" s="253">
        <v>0</v>
      </c>
      <c r="D210" s="253">
        <v>268037000</v>
      </c>
      <c r="E210" s="253">
        <v>268037000</v>
      </c>
      <c r="F210" s="253">
        <v>0</v>
      </c>
      <c r="G210" s="253">
        <v>0</v>
      </c>
      <c r="H210" s="253">
        <v>0</v>
      </c>
    </row>
    <row r="211" spans="1:8">
      <c r="A211" s="228" t="s">
        <v>560</v>
      </c>
      <c r="B211" s="229" t="s">
        <v>561</v>
      </c>
      <c r="C211" s="253">
        <v>0</v>
      </c>
      <c r="D211" s="253">
        <v>84387250.680000007</v>
      </c>
      <c r="E211" s="253">
        <v>84387250.680000007</v>
      </c>
      <c r="F211" s="253">
        <v>0</v>
      </c>
      <c r="G211" s="253">
        <v>0</v>
      </c>
      <c r="H211" s="253">
        <v>0</v>
      </c>
    </row>
    <row r="212" spans="1:8">
      <c r="A212" s="228" t="s">
        <v>562</v>
      </c>
      <c r="B212" s="229" t="s">
        <v>561</v>
      </c>
      <c r="C212" s="253">
        <v>0</v>
      </c>
      <c r="D212" s="253">
        <v>84387250.680000007</v>
      </c>
      <c r="E212" s="253">
        <v>84387250.680000007</v>
      </c>
      <c r="F212" s="253">
        <v>0</v>
      </c>
      <c r="G212" s="253">
        <v>0</v>
      </c>
      <c r="H212" s="253">
        <v>0</v>
      </c>
    </row>
    <row r="213" spans="1:8">
      <c r="A213" s="231" t="s">
        <v>63</v>
      </c>
      <c r="B213" s="225" t="s">
        <v>69</v>
      </c>
      <c r="C213" s="248">
        <v>1801923754</v>
      </c>
      <c r="D213" s="248">
        <v>2251516217</v>
      </c>
      <c r="E213" s="248">
        <v>3228303144</v>
      </c>
      <c r="F213" s="248">
        <v>2778710681</v>
      </c>
      <c r="G213" s="248">
        <v>0</v>
      </c>
      <c r="H213" s="248">
        <v>2778710681</v>
      </c>
    </row>
    <row r="214" spans="1:8">
      <c r="A214" s="230" t="s">
        <v>70</v>
      </c>
      <c r="B214" s="227" t="s">
        <v>71</v>
      </c>
      <c r="C214" s="252">
        <v>1801923754</v>
      </c>
      <c r="D214" s="252">
        <v>2251516217</v>
      </c>
      <c r="E214" s="252">
        <v>3228303144</v>
      </c>
      <c r="F214" s="252">
        <v>2778710681</v>
      </c>
      <c r="G214" s="252">
        <v>0</v>
      </c>
      <c r="H214" s="252">
        <v>2778710681</v>
      </c>
    </row>
    <row r="215" spans="1:8">
      <c r="A215" s="228" t="s">
        <v>563</v>
      </c>
      <c r="B215" s="229" t="s">
        <v>564</v>
      </c>
      <c r="C215" s="253">
        <v>1801923754</v>
      </c>
      <c r="D215" s="253">
        <v>2251516217</v>
      </c>
      <c r="E215" s="253">
        <v>3228303144</v>
      </c>
      <c r="F215" s="253">
        <v>2778710681</v>
      </c>
      <c r="G215" s="253">
        <v>0</v>
      </c>
      <c r="H215" s="253">
        <v>2778710681</v>
      </c>
    </row>
    <row r="216" spans="1:8">
      <c r="A216" s="228" t="s">
        <v>565</v>
      </c>
      <c r="B216" s="229" t="s">
        <v>564</v>
      </c>
      <c r="C216" s="253">
        <v>1801923754</v>
      </c>
      <c r="D216" s="253">
        <v>2251516217</v>
      </c>
      <c r="E216" s="253">
        <v>3228303144</v>
      </c>
      <c r="F216" s="253">
        <v>2778710681</v>
      </c>
      <c r="G216" s="253">
        <v>0</v>
      </c>
      <c r="H216" s="253">
        <v>2778710681</v>
      </c>
    </row>
    <row r="217" spans="1:8">
      <c r="A217" s="222" t="s">
        <v>568</v>
      </c>
      <c r="B217" s="223" t="s">
        <v>79</v>
      </c>
      <c r="C217" s="247">
        <v>15573163376.379999</v>
      </c>
      <c r="D217" s="247">
        <v>6571074471.3699999</v>
      </c>
      <c r="E217" s="247">
        <v>5928424260</v>
      </c>
      <c r="F217" s="247">
        <v>14930513165.01</v>
      </c>
      <c r="G217" s="247">
        <v>0</v>
      </c>
      <c r="H217" s="247">
        <v>14930513165.01</v>
      </c>
    </row>
    <row r="218" spans="1:8">
      <c r="A218" s="231" t="s">
        <v>82</v>
      </c>
      <c r="B218" s="225" t="s">
        <v>83</v>
      </c>
      <c r="C218" s="248">
        <v>15573163376.379999</v>
      </c>
      <c r="D218" s="248">
        <v>6571074471.3699999</v>
      </c>
      <c r="E218" s="248">
        <v>5928424260</v>
      </c>
      <c r="F218" s="248">
        <v>14930513165.01</v>
      </c>
      <c r="G218" s="248">
        <v>0</v>
      </c>
      <c r="H218" s="248">
        <v>14930513165.01</v>
      </c>
    </row>
    <row r="219" spans="1:8">
      <c r="A219" s="230" t="s">
        <v>86</v>
      </c>
      <c r="B219" s="227" t="s">
        <v>87</v>
      </c>
      <c r="C219" s="252">
        <v>12771061542.1</v>
      </c>
      <c r="D219" s="252">
        <v>0</v>
      </c>
      <c r="E219" s="252">
        <v>0</v>
      </c>
      <c r="F219" s="252">
        <v>12771061542.1</v>
      </c>
      <c r="G219" s="252">
        <v>0</v>
      </c>
      <c r="H219" s="252">
        <v>12771061542.1</v>
      </c>
    </row>
    <row r="220" spans="1:8">
      <c r="A220" s="228" t="s">
        <v>569</v>
      </c>
      <c r="B220" s="229" t="s">
        <v>570</v>
      </c>
      <c r="C220" s="253">
        <v>12771061542.1</v>
      </c>
      <c r="D220" s="253">
        <v>0</v>
      </c>
      <c r="E220" s="253">
        <v>0</v>
      </c>
      <c r="F220" s="253">
        <v>12771061542.1</v>
      </c>
      <c r="G220" s="253">
        <v>0</v>
      </c>
      <c r="H220" s="253">
        <v>12771061542.1</v>
      </c>
    </row>
    <row r="221" spans="1:8">
      <c r="A221" s="228" t="s">
        <v>571</v>
      </c>
      <c r="B221" s="229" t="s">
        <v>572</v>
      </c>
      <c r="C221" s="253">
        <v>12771061542.1</v>
      </c>
      <c r="D221" s="253">
        <v>0</v>
      </c>
      <c r="E221" s="253">
        <v>0</v>
      </c>
      <c r="F221" s="253">
        <v>12771061542.1</v>
      </c>
      <c r="G221" s="253">
        <v>0</v>
      </c>
      <c r="H221" s="253">
        <v>12771061542.1</v>
      </c>
    </row>
    <row r="222" spans="1:8">
      <c r="A222" s="230" t="s">
        <v>90</v>
      </c>
      <c r="B222" s="227" t="s">
        <v>573</v>
      </c>
      <c r="C222" s="252">
        <v>-3126322425.7199998</v>
      </c>
      <c r="D222" s="252">
        <v>642650211.37</v>
      </c>
      <c r="E222" s="252">
        <v>5928424260</v>
      </c>
      <c r="F222" s="252">
        <v>2159451622.9099998</v>
      </c>
      <c r="G222" s="252">
        <v>0</v>
      </c>
      <c r="H222" s="252">
        <v>2159451622.9099998</v>
      </c>
    </row>
    <row r="223" spans="1:8">
      <c r="A223" s="228" t="s">
        <v>574</v>
      </c>
      <c r="B223" s="229" t="s">
        <v>575</v>
      </c>
      <c r="C223" s="253">
        <v>108159285.09</v>
      </c>
      <c r="D223" s="253">
        <v>642650211.37</v>
      </c>
      <c r="E223" s="253">
        <v>5928424260</v>
      </c>
      <c r="F223" s="253">
        <v>5393933333.7200003</v>
      </c>
      <c r="G223" s="253">
        <v>0</v>
      </c>
      <c r="H223" s="253">
        <v>5393933333.7200003</v>
      </c>
    </row>
    <row r="224" spans="1:8">
      <c r="A224" s="228" t="s">
        <v>576</v>
      </c>
      <c r="B224" s="229" t="s">
        <v>575</v>
      </c>
      <c r="C224" s="253">
        <v>0</v>
      </c>
      <c r="D224" s="253">
        <v>642650211.37</v>
      </c>
      <c r="E224" s="253">
        <v>5928424260</v>
      </c>
      <c r="F224" s="253">
        <v>5285774048.6300001</v>
      </c>
      <c r="G224" s="253">
        <v>0</v>
      </c>
      <c r="H224" s="253">
        <v>5285774048.6300001</v>
      </c>
    </row>
    <row r="225" spans="1:8">
      <c r="A225" s="228" t="s">
        <v>577</v>
      </c>
      <c r="B225" s="229" t="s">
        <v>578</v>
      </c>
      <c r="C225" s="253">
        <v>108159285.09</v>
      </c>
      <c r="D225" s="253">
        <v>0</v>
      </c>
      <c r="E225" s="253">
        <v>0</v>
      </c>
      <c r="F225" s="253">
        <v>108159285.09</v>
      </c>
      <c r="G225" s="253">
        <v>0</v>
      </c>
      <c r="H225" s="253">
        <v>108159285.09</v>
      </c>
    </row>
    <row r="226" spans="1:8">
      <c r="A226" s="228" t="s">
        <v>579</v>
      </c>
      <c r="B226" s="229" t="s">
        <v>580</v>
      </c>
      <c r="C226" s="253">
        <v>-3234481710.8099999</v>
      </c>
      <c r="D226" s="253">
        <v>0</v>
      </c>
      <c r="E226" s="253">
        <v>0</v>
      </c>
      <c r="F226" s="253">
        <v>-3234481710.8099999</v>
      </c>
      <c r="G226" s="253">
        <v>0</v>
      </c>
      <c r="H226" s="253">
        <v>-3234481710.8099999</v>
      </c>
    </row>
    <row r="227" spans="1:8">
      <c r="A227" s="228" t="s">
        <v>581</v>
      </c>
      <c r="B227" s="229" t="s">
        <v>580</v>
      </c>
      <c r="C227" s="253">
        <v>-3181349384.8099999</v>
      </c>
      <c r="D227" s="253">
        <v>0</v>
      </c>
      <c r="E227" s="253">
        <v>0</v>
      </c>
      <c r="F227" s="253">
        <v>-3181349384.8099999</v>
      </c>
      <c r="G227" s="253">
        <v>0</v>
      </c>
      <c r="H227" s="253">
        <v>-3181349384.8099999</v>
      </c>
    </row>
    <row r="228" spans="1:8">
      <c r="A228" s="228" t="s">
        <v>582</v>
      </c>
      <c r="B228" s="229" t="s">
        <v>578</v>
      </c>
      <c r="C228" s="253">
        <v>-53132326</v>
      </c>
      <c r="D228" s="253">
        <v>0</v>
      </c>
      <c r="E228" s="253">
        <v>0</v>
      </c>
      <c r="F228" s="253">
        <v>-53132326</v>
      </c>
      <c r="G228" s="253">
        <v>0</v>
      </c>
      <c r="H228" s="253">
        <v>-53132326</v>
      </c>
    </row>
    <row r="229" spans="1:8">
      <c r="A229" s="230" t="s">
        <v>97</v>
      </c>
      <c r="B229" s="227" t="s">
        <v>94</v>
      </c>
      <c r="C229" s="252">
        <v>5928424260</v>
      </c>
      <c r="D229" s="252">
        <v>5928424260</v>
      </c>
      <c r="E229" s="252">
        <v>0</v>
      </c>
      <c r="F229" s="252">
        <v>0</v>
      </c>
      <c r="G229" s="252">
        <v>0</v>
      </c>
      <c r="H229" s="252">
        <v>0</v>
      </c>
    </row>
    <row r="230" spans="1:8">
      <c r="A230" s="228" t="s">
        <v>583</v>
      </c>
      <c r="B230" s="229" t="s">
        <v>584</v>
      </c>
      <c r="C230" s="253">
        <v>5928424260</v>
      </c>
      <c r="D230" s="253">
        <v>5928424260</v>
      </c>
      <c r="E230" s="253">
        <v>0</v>
      </c>
      <c r="F230" s="253">
        <v>0</v>
      </c>
      <c r="G230" s="253">
        <v>0</v>
      </c>
      <c r="H230" s="253">
        <v>0</v>
      </c>
    </row>
    <row r="231" spans="1:8">
      <c r="A231" s="228" t="s">
        <v>585</v>
      </c>
      <c r="B231" s="229" t="s">
        <v>586</v>
      </c>
      <c r="C231" s="253">
        <v>5928424260</v>
      </c>
      <c r="D231" s="253">
        <v>5928424260</v>
      </c>
      <c r="E231" s="253">
        <v>0</v>
      </c>
      <c r="F231" s="253">
        <v>0</v>
      </c>
      <c r="G231" s="253">
        <v>0</v>
      </c>
      <c r="H231" s="253">
        <v>0</v>
      </c>
    </row>
    <row r="232" spans="1:8">
      <c r="A232" s="222" t="s">
        <v>156</v>
      </c>
      <c r="B232" s="223" t="s">
        <v>622</v>
      </c>
      <c r="C232" s="247">
        <v>0</v>
      </c>
      <c r="D232" s="247">
        <v>3381231532.52</v>
      </c>
      <c r="E232" s="247">
        <v>27077477803.759998</v>
      </c>
      <c r="F232" s="247">
        <v>23696246271.240002</v>
      </c>
      <c r="G232" s="247">
        <v>0</v>
      </c>
      <c r="H232" s="247">
        <v>23696246271.240002</v>
      </c>
    </row>
    <row r="233" spans="1:8">
      <c r="A233" s="231" t="s">
        <v>158</v>
      </c>
      <c r="B233" s="225" t="s">
        <v>159</v>
      </c>
      <c r="C233" s="248">
        <v>0</v>
      </c>
      <c r="D233" s="248">
        <v>3269499576.52</v>
      </c>
      <c r="E233" s="248">
        <v>26220605794.860001</v>
      </c>
      <c r="F233" s="248">
        <v>22951106218.34</v>
      </c>
      <c r="G233" s="248">
        <v>0</v>
      </c>
      <c r="H233" s="248">
        <v>22951106218.34</v>
      </c>
    </row>
    <row r="234" spans="1:8">
      <c r="A234" s="230" t="s">
        <v>160</v>
      </c>
      <c r="B234" s="227" t="s">
        <v>161</v>
      </c>
      <c r="C234" s="252">
        <v>0</v>
      </c>
      <c r="D234" s="252">
        <v>3157502661.52</v>
      </c>
      <c r="E234" s="252">
        <v>26220605794.860001</v>
      </c>
      <c r="F234" s="252">
        <v>23063103133.34</v>
      </c>
      <c r="G234" s="252">
        <v>0</v>
      </c>
      <c r="H234" s="252">
        <v>23063103133.34</v>
      </c>
    </row>
    <row r="235" spans="1:8">
      <c r="A235" s="228" t="s">
        <v>623</v>
      </c>
      <c r="B235" s="229" t="s">
        <v>231</v>
      </c>
      <c r="C235" s="253">
        <v>0</v>
      </c>
      <c r="D235" s="253">
        <v>3157502661.52</v>
      </c>
      <c r="E235" s="253">
        <v>26220605794.860001</v>
      </c>
      <c r="F235" s="253">
        <v>23063103133.34</v>
      </c>
      <c r="G235" s="253">
        <v>0</v>
      </c>
      <c r="H235" s="253">
        <v>23063103133.34</v>
      </c>
    </row>
    <row r="236" spans="1:8">
      <c r="A236" s="228" t="s">
        <v>624</v>
      </c>
      <c r="B236" s="229" t="s">
        <v>231</v>
      </c>
      <c r="C236" s="253">
        <v>0</v>
      </c>
      <c r="D236" s="253">
        <v>3157502661.52</v>
      </c>
      <c r="E236" s="253">
        <v>26220605794.860001</v>
      </c>
      <c r="F236" s="253">
        <v>23063103133.34</v>
      </c>
      <c r="G236" s="253">
        <v>0</v>
      </c>
      <c r="H236" s="253">
        <v>23063103133.34</v>
      </c>
    </row>
    <row r="237" spans="1:8">
      <c r="A237" s="230" t="s">
        <v>162</v>
      </c>
      <c r="B237" s="227" t="s">
        <v>163</v>
      </c>
      <c r="C237" s="252">
        <v>0</v>
      </c>
      <c r="D237" s="252">
        <v>111996915</v>
      </c>
      <c r="E237" s="252">
        <v>0</v>
      </c>
      <c r="F237" s="252">
        <v>-111996915</v>
      </c>
      <c r="G237" s="252">
        <v>0</v>
      </c>
      <c r="H237" s="252">
        <v>-111996915</v>
      </c>
    </row>
    <row r="238" spans="1:8">
      <c r="A238" s="228" t="s">
        <v>625</v>
      </c>
      <c r="B238" s="229" t="s">
        <v>243</v>
      </c>
      <c r="C238" s="253">
        <v>0</v>
      </c>
      <c r="D238" s="253">
        <v>111996915</v>
      </c>
      <c r="E238" s="253">
        <v>0</v>
      </c>
      <c r="F238" s="253">
        <v>-111996915</v>
      </c>
      <c r="G238" s="253">
        <v>0</v>
      </c>
      <c r="H238" s="253">
        <v>-111996915</v>
      </c>
    </row>
    <row r="239" spans="1:8">
      <c r="A239" s="228" t="s">
        <v>626</v>
      </c>
      <c r="B239" s="229" t="s">
        <v>243</v>
      </c>
      <c r="C239" s="253">
        <v>0</v>
      </c>
      <c r="D239" s="253">
        <v>111996915</v>
      </c>
      <c r="E239" s="253">
        <v>0</v>
      </c>
      <c r="F239" s="253">
        <v>-111996915</v>
      </c>
      <c r="G239" s="253">
        <v>0</v>
      </c>
      <c r="H239" s="253">
        <v>-111996915</v>
      </c>
    </row>
    <row r="240" spans="1:8">
      <c r="A240" s="231" t="s">
        <v>859</v>
      </c>
      <c r="B240" s="225" t="s">
        <v>860</v>
      </c>
      <c r="C240" s="248">
        <v>0</v>
      </c>
      <c r="D240" s="248">
        <v>0</v>
      </c>
      <c r="E240" s="248">
        <v>56319694</v>
      </c>
      <c r="F240" s="248">
        <v>56319694</v>
      </c>
      <c r="G240" s="248">
        <v>0</v>
      </c>
      <c r="H240" s="248">
        <v>56319694</v>
      </c>
    </row>
    <row r="241" spans="1:8">
      <c r="A241" s="230" t="s">
        <v>861</v>
      </c>
      <c r="B241" s="227" t="s">
        <v>862</v>
      </c>
      <c r="C241" s="252">
        <v>0</v>
      </c>
      <c r="D241" s="252">
        <v>0</v>
      </c>
      <c r="E241" s="252">
        <v>56319694</v>
      </c>
      <c r="F241" s="252">
        <v>56319694</v>
      </c>
      <c r="G241" s="252">
        <v>0</v>
      </c>
      <c r="H241" s="252">
        <v>56319694</v>
      </c>
    </row>
    <row r="242" spans="1:8">
      <c r="A242" s="228" t="s">
        <v>863</v>
      </c>
      <c r="B242" s="229" t="s">
        <v>459</v>
      </c>
      <c r="C242" s="253">
        <v>0</v>
      </c>
      <c r="D242" s="253">
        <v>0</v>
      </c>
      <c r="E242" s="253">
        <v>56319694</v>
      </c>
      <c r="F242" s="253">
        <v>56319694</v>
      </c>
      <c r="G242" s="253">
        <v>0</v>
      </c>
      <c r="H242" s="253">
        <v>56319694</v>
      </c>
    </row>
    <row r="243" spans="1:8">
      <c r="A243" s="231" t="s">
        <v>164</v>
      </c>
      <c r="B243" s="225" t="s">
        <v>165</v>
      </c>
      <c r="C243" s="248">
        <v>0</v>
      </c>
      <c r="D243" s="248">
        <v>111731956</v>
      </c>
      <c r="E243" s="248">
        <v>800552314.89999998</v>
      </c>
      <c r="F243" s="248">
        <v>688820358.89999998</v>
      </c>
      <c r="G243" s="248">
        <v>0</v>
      </c>
      <c r="H243" s="248">
        <v>688820358.89999998</v>
      </c>
    </row>
    <row r="244" spans="1:8">
      <c r="A244" s="230" t="s">
        <v>166</v>
      </c>
      <c r="B244" s="227" t="s">
        <v>167</v>
      </c>
      <c r="C244" s="252">
        <v>0</v>
      </c>
      <c r="D244" s="252">
        <v>82364858</v>
      </c>
      <c r="E244" s="252">
        <v>634895465.89999998</v>
      </c>
      <c r="F244" s="252">
        <v>552530607.89999998</v>
      </c>
      <c r="G244" s="252">
        <v>0</v>
      </c>
      <c r="H244" s="252">
        <v>552530607.89999998</v>
      </c>
    </row>
    <row r="245" spans="1:8">
      <c r="A245" s="228" t="s">
        <v>627</v>
      </c>
      <c r="B245" s="229" t="s">
        <v>628</v>
      </c>
      <c r="C245" s="253">
        <v>0</v>
      </c>
      <c r="D245" s="253">
        <v>0</v>
      </c>
      <c r="E245" s="253">
        <v>145308547</v>
      </c>
      <c r="F245" s="253">
        <v>145308547</v>
      </c>
      <c r="G245" s="253">
        <v>0</v>
      </c>
      <c r="H245" s="253">
        <v>145308547</v>
      </c>
    </row>
    <row r="246" spans="1:8">
      <c r="A246" s="228" t="s">
        <v>629</v>
      </c>
      <c r="B246" s="229" t="s">
        <v>628</v>
      </c>
      <c r="C246" s="253">
        <v>0</v>
      </c>
      <c r="D246" s="253">
        <v>0</v>
      </c>
      <c r="E246" s="253">
        <v>145308547</v>
      </c>
      <c r="F246" s="253">
        <v>145308547</v>
      </c>
      <c r="G246" s="253">
        <v>0</v>
      </c>
      <c r="H246" s="253">
        <v>145308547</v>
      </c>
    </row>
    <row r="247" spans="1:8">
      <c r="A247" s="228" t="s">
        <v>630</v>
      </c>
      <c r="B247" s="229" t="s">
        <v>631</v>
      </c>
      <c r="C247" s="253">
        <v>0</v>
      </c>
      <c r="D247" s="253">
        <v>82364858</v>
      </c>
      <c r="E247" s="253">
        <v>489586918.89999998</v>
      </c>
      <c r="F247" s="253">
        <v>407222060.89999998</v>
      </c>
      <c r="G247" s="253">
        <v>0</v>
      </c>
      <c r="H247" s="253">
        <v>407222060.89999998</v>
      </c>
    </row>
    <row r="248" spans="1:8">
      <c r="A248" s="228" t="s">
        <v>632</v>
      </c>
      <c r="B248" s="229" t="s">
        <v>631</v>
      </c>
      <c r="C248" s="253">
        <v>0</v>
      </c>
      <c r="D248" s="253">
        <v>82364858</v>
      </c>
      <c r="E248" s="253">
        <v>489586918.89999998</v>
      </c>
      <c r="F248" s="253">
        <v>407222060.89999998</v>
      </c>
      <c r="G248" s="253">
        <v>0</v>
      </c>
      <c r="H248" s="253">
        <v>407222060.89999998</v>
      </c>
    </row>
    <row r="249" spans="1:8">
      <c r="A249" s="230" t="s">
        <v>168</v>
      </c>
      <c r="B249" s="227" t="s">
        <v>169</v>
      </c>
      <c r="C249" s="252">
        <v>0</v>
      </c>
      <c r="D249" s="252">
        <v>28216739</v>
      </c>
      <c r="E249" s="252">
        <v>149529639</v>
      </c>
      <c r="F249" s="252">
        <v>121312900</v>
      </c>
      <c r="G249" s="252">
        <v>0</v>
      </c>
      <c r="H249" s="252">
        <v>121312900</v>
      </c>
    </row>
    <row r="250" spans="1:8">
      <c r="A250" s="228" t="s">
        <v>633</v>
      </c>
      <c r="B250" s="229" t="s">
        <v>634</v>
      </c>
      <c r="C250" s="253">
        <v>0</v>
      </c>
      <c r="D250" s="253">
        <v>28216739</v>
      </c>
      <c r="E250" s="253">
        <v>149309018</v>
      </c>
      <c r="F250" s="253">
        <v>121092279</v>
      </c>
      <c r="G250" s="253">
        <v>0</v>
      </c>
      <c r="H250" s="253">
        <v>121092279</v>
      </c>
    </row>
    <row r="251" spans="1:8">
      <c r="A251" s="228" t="s">
        <v>635</v>
      </c>
      <c r="B251" s="229" t="s">
        <v>636</v>
      </c>
      <c r="C251" s="253">
        <v>0</v>
      </c>
      <c r="D251" s="253">
        <v>28216739</v>
      </c>
      <c r="E251" s="253">
        <v>149309018</v>
      </c>
      <c r="F251" s="253">
        <v>121092279</v>
      </c>
      <c r="G251" s="253">
        <v>0</v>
      </c>
      <c r="H251" s="253">
        <v>121092279</v>
      </c>
    </row>
    <row r="252" spans="1:8">
      <c r="A252" s="228" t="s">
        <v>637</v>
      </c>
      <c r="B252" s="229" t="s">
        <v>638</v>
      </c>
      <c r="C252" s="253">
        <v>0</v>
      </c>
      <c r="D252" s="253">
        <v>0</v>
      </c>
      <c r="E252" s="253">
        <v>220621</v>
      </c>
      <c r="F252" s="253">
        <v>220621</v>
      </c>
      <c r="G252" s="253">
        <v>0</v>
      </c>
      <c r="H252" s="253">
        <v>220621</v>
      </c>
    </row>
    <row r="253" spans="1:8">
      <c r="A253" s="228" t="s">
        <v>847</v>
      </c>
      <c r="B253" s="229" t="s">
        <v>638</v>
      </c>
      <c r="C253" s="253">
        <v>0</v>
      </c>
      <c r="D253" s="253">
        <v>0</v>
      </c>
      <c r="E253" s="253">
        <v>19100</v>
      </c>
      <c r="F253" s="253">
        <v>19100</v>
      </c>
      <c r="G253" s="253">
        <v>0</v>
      </c>
      <c r="H253" s="253">
        <v>19100</v>
      </c>
    </row>
    <row r="254" spans="1:8">
      <c r="A254" s="228" t="s">
        <v>639</v>
      </c>
      <c r="B254" s="229" t="s">
        <v>640</v>
      </c>
      <c r="C254" s="253">
        <v>0</v>
      </c>
      <c r="D254" s="253">
        <v>0</v>
      </c>
      <c r="E254" s="253">
        <v>389</v>
      </c>
      <c r="F254" s="253">
        <v>389</v>
      </c>
      <c r="G254" s="253">
        <v>0</v>
      </c>
      <c r="H254" s="253">
        <v>389</v>
      </c>
    </row>
    <row r="255" spans="1:8">
      <c r="A255" s="228" t="s">
        <v>843</v>
      </c>
      <c r="B255" s="229" t="s">
        <v>846</v>
      </c>
      <c r="C255" s="253">
        <v>0</v>
      </c>
      <c r="D255" s="253">
        <v>0</v>
      </c>
      <c r="E255" s="253">
        <v>201132</v>
      </c>
      <c r="F255" s="253">
        <v>201132</v>
      </c>
      <c r="G255" s="253">
        <v>0</v>
      </c>
      <c r="H255" s="253">
        <v>201132</v>
      </c>
    </row>
    <row r="256" spans="1:8">
      <c r="A256" s="230" t="s">
        <v>170</v>
      </c>
      <c r="B256" s="227" t="s">
        <v>641</v>
      </c>
      <c r="C256" s="252">
        <v>0</v>
      </c>
      <c r="D256" s="252">
        <v>1150359</v>
      </c>
      <c r="E256" s="252">
        <v>16127210</v>
      </c>
      <c r="F256" s="252">
        <v>14976851</v>
      </c>
      <c r="G256" s="252">
        <v>0</v>
      </c>
      <c r="H256" s="252">
        <v>14976851</v>
      </c>
    </row>
    <row r="257" spans="1:8">
      <c r="A257" s="228" t="s">
        <v>642</v>
      </c>
      <c r="B257" s="229" t="s">
        <v>589</v>
      </c>
      <c r="C257" s="253">
        <v>0</v>
      </c>
      <c r="D257" s="253">
        <v>1150359</v>
      </c>
      <c r="E257" s="253">
        <v>16127210</v>
      </c>
      <c r="F257" s="253">
        <v>14976851</v>
      </c>
      <c r="G257" s="253">
        <v>0</v>
      </c>
      <c r="H257" s="253">
        <v>14976851</v>
      </c>
    </row>
    <row r="258" spans="1:8">
      <c r="A258" s="228" t="s">
        <v>643</v>
      </c>
      <c r="B258" s="229" t="s">
        <v>644</v>
      </c>
      <c r="C258" s="253">
        <v>0</v>
      </c>
      <c r="D258" s="253">
        <v>1150359</v>
      </c>
      <c r="E258" s="253">
        <v>16127210</v>
      </c>
      <c r="F258" s="253">
        <v>14976851</v>
      </c>
      <c r="G258" s="253">
        <v>0</v>
      </c>
      <c r="H258" s="253">
        <v>14976851</v>
      </c>
    </row>
    <row r="259" spans="1:8">
      <c r="A259" s="232" t="s">
        <v>172</v>
      </c>
      <c r="B259" s="223" t="s">
        <v>173</v>
      </c>
      <c r="C259" s="247">
        <v>0</v>
      </c>
      <c r="D259" s="247">
        <v>28029454850.77</v>
      </c>
      <c r="E259" s="247">
        <v>4433179584.8299999</v>
      </c>
      <c r="F259" s="247">
        <v>23596275265.939999</v>
      </c>
      <c r="G259" s="247">
        <v>0</v>
      </c>
      <c r="H259" s="247">
        <v>23596275265.939999</v>
      </c>
    </row>
    <row r="260" spans="1:8">
      <c r="A260" s="231" t="s">
        <v>174</v>
      </c>
      <c r="B260" s="225" t="s">
        <v>175</v>
      </c>
      <c r="C260" s="248">
        <v>0</v>
      </c>
      <c r="D260" s="248">
        <v>23561805975.889999</v>
      </c>
      <c r="E260" s="248">
        <v>2325495360.1100001</v>
      </c>
      <c r="F260" s="248">
        <v>21236310615.779999</v>
      </c>
      <c r="G260" s="248">
        <v>0</v>
      </c>
      <c r="H260" s="248">
        <v>21236310615.779999</v>
      </c>
    </row>
    <row r="261" spans="1:8">
      <c r="A261" s="230" t="s">
        <v>176</v>
      </c>
      <c r="B261" s="227" t="s">
        <v>177</v>
      </c>
      <c r="C261" s="252">
        <v>0</v>
      </c>
      <c r="D261" s="252">
        <v>7205861323.5100002</v>
      </c>
      <c r="E261" s="252">
        <v>1049996863.29</v>
      </c>
      <c r="F261" s="252">
        <v>6155864460.2200003</v>
      </c>
      <c r="G261" s="252">
        <v>0</v>
      </c>
      <c r="H261" s="252">
        <v>6155864460.2200003</v>
      </c>
    </row>
    <row r="262" spans="1:8">
      <c r="A262" s="228" t="s">
        <v>645</v>
      </c>
      <c r="B262" s="229" t="s">
        <v>646</v>
      </c>
      <c r="C262" s="253">
        <v>0</v>
      </c>
      <c r="D262" s="253">
        <v>5310638314</v>
      </c>
      <c r="E262" s="253">
        <v>789365109</v>
      </c>
      <c r="F262" s="253">
        <v>4521273205</v>
      </c>
      <c r="G262" s="253">
        <v>0</v>
      </c>
      <c r="H262" s="253">
        <v>4521273205</v>
      </c>
    </row>
    <row r="263" spans="1:8">
      <c r="A263" s="228" t="s">
        <v>647</v>
      </c>
      <c r="B263" s="229" t="s">
        <v>646</v>
      </c>
      <c r="C263" s="253">
        <v>0</v>
      </c>
      <c r="D263" s="253">
        <v>5310638314</v>
      </c>
      <c r="E263" s="253">
        <v>789365109</v>
      </c>
      <c r="F263" s="253">
        <v>4521273205</v>
      </c>
      <c r="G263" s="253">
        <v>0</v>
      </c>
      <c r="H263" s="253">
        <v>4521273205</v>
      </c>
    </row>
    <row r="264" spans="1:8">
      <c r="A264" s="228" t="s">
        <v>648</v>
      </c>
      <c r="B264" s="229" t="s">
        <v>649</v>
      </c>
      <c r="C264" s="253">
        <v>0</v>
      </c>
      <c r="D264" s="253">
        <v>9885646</v>
      </c>
      <c r="E264" s="253">
        <v>3289017</v>
      </c>
      <c r="F264" s="253">
        <v>6596629</v>
      </c>
      <c r="G264" s="253">
        <v>0</v>
      </c>
      <c r="H264" s="253">
        <v>6596629</v>
      </c>
    </row>
    <row r="265" spans="1:8">
      <c r="A265" s="228" t="s">
        <v>650</v>
      </c>
      <c r="B265" s="229" t="s">
        <v>649</v>
      </c>
      <c r="C265" s="253">
        <v>0</v>
      </c>
      <c r="D265" s="253">
        <v>9885646</v>
      </c>
      <c r="E265" s="253">
        <v>3289017</v>
      </c>
      <c r="F265" s="253">
        <v>6596629</v>
      </c>
      <c r="G265" s="253">
        <v>0</v>
      </c>
      <c r="H265" s="253">
        <v>6596629</v>
      </c>
    </row>
    <row r="266" spans="1:8">
      <c r="A266" s="228" t="s">
        <v>651</v>
      </c>
      <c r="B266" s="229" t="s">
        <v>652</v>
      </c>
      <c r="C266" s="253">
        <v>0</v>
      </c>
      <c r="D266" s="253">
        <v>519442572</v>
      </c>
      <c r="E266" s="253">
        <v>70004876</v>
      </c>
      <c r="F266" s="253">
        <v>449437696</v>
      </c>
      <c r="G266" s="253">
        <v>0</v>
      </c>
      <c r="H266" s="253">
        <v>449437696</v>
      </c>
    </row>
    <row r="267" spans="1:8">
      <c r="A267" s="228" t="s">
        <v>653</v>
      </c>
      <c r="B267" s="229" t="s">
        <v>652</v>
      </c>
      <c r="C267" s="253">
        <v>0</v>
      </c>
      <c r="D267" s="253">
        <v>519442572</v>
      </c>
      <c r="E267" s="253">
        <v>70004876</v>
      </c>
      <c r="F267" s="253">
        <v>449437696</v>
      </c>
      <c r="G267" s="253">
        <v>0</v>
      </c>
      <c r="H267" s="253">
        <v>449437696</v>
      </c>
    </row>
    <row r="268" spans="1:8">
      <c r="A268" s="228" t="s">
        <v>654</v>
      </c>
      <c r="B268" s="229" t="s">
        <v>655</v>
      </c>
      <c r="C268" s="253">
        <v>0</v>
      </c>
      <c r="D268" s="253">
        <v>1117746074</v>
      </c>
      <c r="E268" s="253">
        <v>136215177</v>
      </c>
      <c r="F268" s="253">
        <v>981530897</v>
      </c>
      <c r="G268" s="253">
        <v>0</v>
      </c>
      <c r="H268" s="253">
        <v>981530897</v>
      </c>
    </row>
    <row r="269" spans="1:8">
      <c r="A269" s="228" t="s">
        <v>656</v>
      </c>
      <c r="B269" s="229" t="s">
        <v>655</v>
      </c>
      <c r="C269" s="253">
        <v>0</v>
      </c>
      <c r="D269" s="253">
        <v>1117746074</v>
      </c>
      <c r="E269" s="253">
        <v>136215177</v>
      </c>
      <c r="F269" s="253">
        <v>981530897</v>
      </c>
      <c r="G269" s="253">
        <v>0</v>
      </c>
      <c r="H269" s="253">
        <v>981530897</v>
      </c>
    </row>
    <row r="270" spans="1:8">
      <c r="A270" s="228" t="s">
        <v>657</v>
      </c>
      <c r="B270" s="229" t="s">
        <v>538</v>
      </c>
      <c r="C270" s="253">
        <v>0</v>
      </c>
      <c r="D270" s="253">
        <v>224946504.50999999</v>
      </c>
      <c r="E270" s="253">
        <v>47962443.289999999</v>
      </c>
      <c r="F270" s="253">
        <v>176984061.22</v>
      </c>
      <c r="G270" s="253">
        <v>0</v>
      </c>
      <c r="H270" s="253">
        <v>176984061.22</v>
      </c>
    </row>
    <row r="271" spans="1:8">
      <c r="A271" s="228" t="s">
        <v>658</v>
      </c>
      <c r="B271" s="229" t="s">
        <v>659</v>
      </c>
      <c r="C271" s="253">
        <v>0</v>
      </c>
      <c r="D271" s="253">
        <v>224946504.50999999</v>
      </c>
      <c r="E271" s="253">
        <v>47962443.289999999</v>
      </c>
      <c r="F271" s="253">
        <v>176984061.22</v>
      </c>
      <c r="G271" s="253">
        <v>0</v>
      </c>
      <c r="H271" s="253">
        <v>176984061.22</v>
      </c>
    </row>
    <row r="272" spans="1:8">
      <c r="A272" s="228" t="s">
        <v>660</v>
      </c>
      <c r="B272" s="229" t="s">
        <v>661</v>
      </c>
      <c r="C272" s="253">
        <v>0</v>
      </c>
      <c r="D272" s="253">
        <v>14172577</v>
      </c>
      <c r="E272" s="253">
        <v>1930366</v>
      </c>
      <c r="F272" s="253">
        <v>12242211</v>
      </c>
      <c r="G272" s="253">
        <v>0</v>
      </c>
      <c r="H272" s="253">
        <v>12242211</v>
      </c>
    </row>
    <row r="273" spans="1:8">
      <c r="A273" s="228" t="s">
        <v>792</v>
      </c>
      <c r="B273" s="229" t="s">
        <v>793</v>
      </c>
      <c r="C273" s="253">
        <v>0</v>
      </c>
      <c r="D273" s="253">
        <v>14172577</v>
      </c>
      <c r="E273" s="253">
        <v>1930366</v>
      </c>
      <c r="F273" s="253">
        <v>12242211</v>
      </c>
      <c r="G273" s="253">
        <v>0</v>
      </c>
      <c r="H273" s="253">
        <v>12242211</v>
      </c>
    </row>
    <row r="274" spans="1:8">
      <c r="A274" s="228" t="s">
        <v>663</v>
      </c>
      <c r="B274" s="229" t="s">
        <v>664</v>
      </c>
      <c r="C274" s="253">
        <v>0</v>
      </c>
      <c r="D274" s="253">
        <v>9029636</v>
      </c>
      <c r="E274" s="253">
        <v>1229875</v>
      </c>
      <c r="F274" s="253">
        <v>7799761</v>
      </c>
      <c r="G274" s="253">
        <v>0</v>
      </c>
      <c r="H274" s="253">
        <v>7799761</v>
      </c>
    </row>
    <row r="275" spans="1:8">
      <c r="A275" s="228" t="s">
        <v>665</v>
      </c>
      <c r="B275" s="229" t="s">
        <v>664</v>
      </c>
      <c r="C275" s="253">
        <v>0</v>
      </c>
      <c r="D275" s="253">
        <v>9029636</v>
      </c>
      <c r="E275" s="253">
        <v>1229875</v>
      </c>
      <c r="F275" s="253">
        <v>7799761</v>
      </c>
      <c r="G275" s="253">
        <v>0</v>
      </c>
      <c r="H275" s="253">
        <v>7799761</v>
      </c>
    </row>
    <row r="276" spans="1:8">
      <c r="A276" s="230" t="s">
        <v>178</v>
      </c>
      <c r="B276" s="227" t="s">
        <v>179</v>
      </c>
      <c r="C276" s="252">
        <v>0</v>
      </c>
      <c r="D276" s="252">
        <v>1578283400</v>
      </c>
      <c r="E276" s="252">
        <v>124400</v>
      </c>
      <c r="F276" s="252">
        <v>1578159000</v>
      </c>
      <c r="G276" s="252">
        <v>0</v>
      </c>
      <c r="H276" s="252">
        <v>1578159000</v>
      </c>
    </row>
    <row r="277" spans="1:8">
      <c r="A277" s="228" t="s">
        <v>666</v>
      </c>
      <c r="B277" s="229" t="s">
        <v>558</v>
      </c>
      <c r="C277" s="253">
        <v>0</v>
      </c>
      <c r="D277" s="253">
        <v>268037000</v>
      </c>
      <c r="E277" s="253">
        <v>0</v>
      </c>
      <c r="F277" s="253">
        <v>268037000</v>
      </c>
      <c r="G277" s="253">
        <v>0</v>
      </c>
      <c r="H277" s="253">
        <v>268037000</v>
      </c>
    </row>
    <row r="278" spans="1:8">
      <c r="A278" s="228" t="s">
        <v>667</v>
      </c>
      <c r="B278" s="229" t="s">
        <v>558</v>
      </c>
      <c r="C278" s="253">
        <v>0</v>
      </c>
      <c r="D278" s="253">
        <v>268037000</v>
      </c>
      <c r="E278" s="253">
        <v>0</v>
      </c>
      <c r="F278" s="253">
        <v>268037000</v>
      </c>
      <c r="G278" s="253">
        <v>0</v>
      </c>
      <c r="H278" s="253">
        <v>268037000</v>
      </c>
    </row>
    <row r="279" spans="1:8">
      <c r="A279" s="228" t="s">
        <v>668</v>
      </c>
      <c r="B279" s="229" t="s">
        <v>669</v>
      </c>
      <c r="C279" s="253">
        <v>0</v>
      </c>
      <c r="D279" s="253">
        <v>529895400</v>
      </c>
      <c r="E279" s="253">
        <v>62200</v>
      </c>
      <c r="F279" s="253">
        <v>529833200</v>
      </c>
      <c r="G279" s="253">
        <v>0</v>
      </c>
      <c r="H279" s="253">
        <v>529833200</v>
      </c>
    </row>
    <row r="280" spans="1:8">
      <c r="A280" s="228" t="s">
        <v>670</v>
      </c>
      <c r="B280" s="229" t="s">
        <v>669</v>
      </c>
      <c r="C280" s="253">
        <v>0</v>
      </c>
      <c r="D280" s="253">
        <v>529895400</v>
      </c>
      <c r="E280" s="253">
        <v>62200</v>
      </c>
      <c r="F280" s="253">
        <v>529833200</v>
      </c>
      <c r="G280" s="253">
        <v>0</v>
      </c>
      <c r="H280" s="253">
        <v>529833200</v>
      </c>
    </row>
    <row r="281" spans="1:8">
      <c r="A281" s="228" t="s">
        <v>671</v>
      </c>
      <c r="B281" s="229" t="s">
        <v>672</v>
      </c>
      <c r="C281" s="253">
        <v>0</v>
      </c>
      <c r="D281" s="253">
        <v>34151700</v>
      </c>
      <c r="E281" s="253">
        <v>0</v>
      </c>
      <c r="F281" s="253">
        <v>34151700</v>
      </c>
      <c r="G281" s="253">
        <v>0</v>
      </c>
      <c r="H281" s="253">
        <v>34151700</v>
      </c>
    </row>
    <row r="282" spans="1:8">
      <c r="A282" s="228" t="s">
        <v>673</v>
      </c>
      <c r="B282" s="229" t="s">
        <v>672</v>
      </c>
      <c r="C282" s="253">
        <v>0</v>
      </c>
      <c r="D282" s="253">
        <v>34151700</v>
      </c>
      <c r="E282" s="253">
        <v>0</v>
      </c>
      <c r="F282" s="253">
        <v>34151700</v>
      </c>
      <c r="G282" s="253">
        <v>0</v>
      </c>
      <c r="H282" s="253">
        <v>34151700</v>
      </c>
    </row>
    <row r="283" spans="1:8">
      <c r="A283" s="228" t="s">
        <v>674</v>
      </c>
      <c r="B283" s="229" t="s">
        <v>675</v>
      </c>
      <c r="C283" s="253">
        <v>0</v>
      </c>
      <c r="D283" s="253">
        <v>746199300</v>
      </c>
      <c r="E283" s="253">
        <v>62200</v>
      </c>
      <c r="F283" s="253">
        <v>746137100</v>
      </c>
      <c r="G283" s="253">
        <v>0</v>
      </c>
      <c r="H283" s="253">
        <v>746137100</v>
      </c>
    </row>
    <row r="284" spans="1:8">
      <c r="A284" s="228" t="s">
        <v>676</v>
      </c>
      <c r="B284" s="229" t="s">
        <v>675</v>
      </c>
      <c r="C284" s="253">
        <v>0</v>
      </c>
      <c r="D284" s="253">
        <v>746199300</v>
      </c>
      <c r="E284" s="253">
        <v>62200</v>
      </c>
      <c r="F284" s="253">
        <v>746137100</v>
      </c>
      <c r="G284" s="253">
        <v>0</v>
      </c>
      <c r="H284" s="253">
        <v>746137100</v>
      </c>
    </row>
    <row r="285" spans="1:8">
      <c r="A285" s="230" t="s">
        <v>180</v>
      </c>
      <c r="B285" s="227" t="s">
        <v>181</v>
      </c>
      <c r="C285" s="252">
        <v>0</v>
      </c>
      <c r="D285" s="252">
        <v>335192100</v>
      </c>
      <c r="E285" s="252">
        <v>0</v>
      </c>
      <c r="F285" s="252">
        <v>335192100</v>
      </c>
      <c r="G285" s="252">
        <v>0</v>
      </c>
      <c r="H285" s="252">
        <v>335192100</v>
      </c>
    </row>
    <row r="286" spans="1:8">
      <c r="A286" s="228" t="s">
        <v>677</v>
      </c>
      <c r="B286" s="229" t="s">
        <v>495</v>
      </c>
      <c r="C286" s="253">
        <v>0</v>
      </c>
      <c r="D286" s="253">
        <v>201045000</v>
      </c>
      <c r="E286" s="253">
        <v>0</v>
      </c>
      <c r="F286" s="253">
        <v>201045000</v>
      </c>
      <c r="G286" s="253">
        <v>0</v>
      </c>
      <c r="H286" s="253">
        <v>201045000</v>
      </c>
    </row>
    <row r="287" spans="1:8">
      <c r="A287" s="228" t="s">
        <v>678</v>
      </c>
      <c r="B287" s="229" t="s">
        <v>495</v>
      </c>
      <c r="C287" s="253">
        <v>0</v>
      </c>
      <c r="D287" s="253">
        <v>201045000</v>
      </c>
      <c r="E287" s="253">
        <v>0</v>
      </c>
      <c r="F287" s="253">
        <v>201045000</v>
      </c>
      <c r="G287" s="253">
        <v>0</v>
      </c>
      <c r="H287" s="253">
        <v>201045000</v>
      </c>
    </row>
    <row r="288" spans="1:8">
      <c r="A288" s="228" t="s">
        <v>679</v>
      </c>
      <c r="B288" s="229" t="s">
        <v>497</v>
      </c>
      <c r="C288" s="253">
        <v>0</v>
      </c>
      <c r="D288" s="253">
        <v>33549600</v>
      </c>
      <c r="E288" s="253">
        <v>0</v>
      </c>
      <c r="F288" s="253">
        <v>33549600</v>
      </c>
      <c r="G288" s="253">
        <v>0</v>
      </c>
      <c r="H288" s="253">
        <v>33549600</v>
      </c>
    </row>
    <row r="289" spans="1:8">
      <c r="A289" s="228" t="s">
        <v>680</v>
      </c>
      <c r="B289" s="229" t="s">
        <v>497</v>
      </c>
      <c r="C289" s="253">
        <v>0</v>
      </c>
      <c r="D289" s="253">
        <v>33549600</v>
      </c>
      <c r="E289" s="253">
        <v>0</v>
      </c>
      <c r="F289" s="253">
        <v>33549600</v>
      </c>
      <c r="G289" s="253">
        <v>0</v>
      </c>
      <c r="H289" s="253">
        <v>33549600</v>
      </c>
    </row>
    <row r="290" spans="1:8">
      <c r="A290" s="228" t="s">
        <v>681</v>
      </c>
      <c r="B290" s="229" t="s">
        <v>485</v>
      </c>
      <c r="C290" s="253">
        <v>0</v>
      </c>
      <c r="D290" s="253">
        <v>33550100</v>
      </c>
      <c r="E290" s="253">
        <v>0</v>
      </c>
      <c r="F290" s="253">
        <v>33550100</v>
      </c>
      <c r="G290" s="253">
        <v>0</v>
      </c>
      <c r="H290" s="253">
        <v>33550100</v>
      </c>
    </row>
    <row r="291" spans="1:8">
      <c r="A291" s="228" t="s">
        <v>682</v>
      </c>
      <c r="B291" s="229" t="s">
        <v>485</v>
      </c>
      <c r="C291" s="253">
        <v>0</v>
      </c>
      <c r="D291" s="253">
        <v>33550100</v>
      </c>
      <c r="E291" s="253">
        <v>0</v>
      </c>
      <c r="F291" s="253">
        <v>33550100</v>
      </c>
      <c r="G291" s="253">
        <v>0</v>
      </c>
      <c r="H291" s="253">
        <v>33550100</v>
      </c>
    </row>
    <row r="292" spans="1:8">
      <c r="A292" s="228" t="s">
        <v>683</v>
      </c>
      <c r="B292" s="229" t="s">
        <v>483</v>
      </c>
      <c r="C292" s="253">
        <v>0</v>
      </c>
      <c r="D292" s="253">
        <v>67047400</v>
      </c>
      <c r="E292" s="253">
        <v>0</v>
      </c>
      <c r="F292" s="253">
        <v>67047400</v>
      </c>
      <c r="G292" s="253">
        <v>0</v>
      </c>
      <c r="H292" s="253">
        <v>67047400</v>
      </c>
    </row>
    <row r="293" spans="1:8">
      <c r="A293" s="228" t="s">
        <v>684</v>
      </c>
      <c r="B293" s="229" t="s">
        <v>483</v>
      </c>
      <c r="C293" s="253">
        <v>0</v>
      </c>
      <c r="D293" s="253">
        <v>67047400</v>
      </c>
      <c r="E293" s="253">
        <v>0</v>
      </c>
      <c r="F293" s="253">
        <v>67047400</v>
      </c>
      <c r="G293" s="253">
        <v>0</v>
      </c>
      <c r="H293" s="253">
        <v>67047400</v>
      </c>
    </row>
    <row r="294" spans="1:8">
      <c r="A294" s="230" t="s">
        <v>182</v>
      </c>
      <c r="B294" s="227" t="s">
        <v>183</v>
      </c>
      <c r="C294" s="252">
        <v>0</v>
      </c>
      <c r="D294" s="252">
        <v>2210888797.3499999</v>
      </c>
      <c r="E294" s="252">
        <v>40997449.469999999</v>
      </c>
      <c r="F294" s="252">
        <v>2169891347.8800001</v>
      </c>
      <c r="G294" s="252">
        <v>0</v>
      </c>
      <c r="H294" s="252">
        <v>2169891347.8800001</v>
      </c>
    </row>
    <row r="295" spans="1:8">
      <c r="A295" s="228" t="s">
        <v>685</v>
      </c>
      <c r="B295" s="229" t="s">
        <v>524</v>
      </c>
      <c r="C295" s="253">
        <v>0</v>
      </c>
      <c r="D295" s="253">
        <v>431851573.25</v>
      </c>
      <c r="E295" s="253">
        <v>7384707</v>
      </c>
      <c r="F295" s="253">
        <v>424466866.25</v>
      </c>
      <c r="G295" s="253">
        <v>0</v>
      </c>
      <c r="H295" s="253">
        <v>424466866.25</v>
      </c>
    </row>
    <row r="296" spans="1:8">
      <c r="A296" s="228" t="s">
        <v>686</v>
      </c>
      <c r="B296" s="229" t="s">
        <v>524</v>
      </c>
      <c r="C296" s="253">
        <v>0</v>
      </c>
      <c r="D296" s="253">
        <v>431851573.25</v>
      </c>
      <c r="E296" s="253">
        <v>7384707</v>
      </c>
      <c r="F296" s="253">
        <v>424466866.25</v>
      </c>
      <c r="G296" s="253">
        <v>0</v>
      </c>
      <c r="H296" s="253">
        <v>424466866.25</v>
      </c>
    </row>
    <row r="297" spans="1:8">
      <c r="A297" s="228" t="s">
        <v>687</v>
      </c>
      <c r="B297" s="229" t="s">
        <v>521</v>
      </c>
      <c r="C297" s="253">
        <v>0</v>
      </c>
      <c r="D297" s="253">
        <v>634276675.94000006</v>
      </c>
      <c r="E297" s="253">
        <v>23061522</v>
      </c>
      <c r="F297" s="253">
        <v>611215153.94000006</v>
      </c>
      <c r="G297" s="253">
        <v>0</v>
      </c>
      <c r="H297" s="253">
        <v>611215153.94000006</v>
      </c>
    </row>
    <row r="298" spans="1:8">
      <c r="A298" s="228" t="s">
        <v>688</v>
      </c>
      <c r="B298" s="229" t="s">
        <v>521</v>
      </c>
      <c r="C298" s="253">
        <v>0</v>
      </c>
      <c r="D298" s="253">
        <v>634276675.94000006</v>
      </c>
      <c r="E298" s="253">
        <v>23061522</v>
      </c>
      <c r="F298" s="253">
        <v>611215153.94000006</v>
      </c>
      <c r="G298" s="253">
        <v>0</v>
      </c>
      <c r="H298" s="253">
        <v>611215153.94000006</v>
      </c>
    </row>
    <row r="299" spans="1:8">
      <c r="A299" s="228" t="s">
        <v>689</v>
      </c>
      <c r="B299" s="229" t="s">
        <v>527</v>
      </c>
      <c r="C299" s="253">
        <v>0</v>
      </c>
      <c r="D299" s="253">
        <v>291193886.83999997</v>
      </c>
      <c r="E299" s="253">
        <v>9142127</v>
      </c>
      <c r="F299" s="253">
        <v>282051759.83999997</v>
      </c>
      <c r="G299" s="253">
        <v>0</v>
      </c>
      <c r="H299" s="253">
        <v>282051759.83999997</v>
      </c>
    </row>
    <row r="300" spans="1:8">
      <c r="A300" s="228" t="s">
        <v>690</v>
      </c>
      <c r="B300" s="229" t="s">
        <v>527</v>
      </c>
      <c r="C300" s="253">
        <v>0</v>
      </c>
      <c r="D300" s="253">
        <v>291193886.83999997</v>
      </c>
      <c r="E300" s="253">
        <v>9142127</v>
      </c>
      <c r="F300" s="253">
        <v>282051759.83999997</v>
      </c>
      <c r="G300" s="253">
        <v>0</v>
      </c>
      <c r="H300" s="253">
        <v>282051759.83999997</v>
      </c>
    </row>
    <row r="301" spans="1:8">
      <c r="A301" s="228" t="s">
        <v>691</v>
      </c>
      <c r="B301" s="229" t="s">
        <v>533</v>
      </c>
      <c r="C301" s="253">
        <v>0</v>
      </c>
      <c r="D301" s="253">
        <v>559184396</v>
      </c>
      <c r="E301" s="253">
        <v>0</v>
      </c>
      <c r="F301" s="253">
        <v>559184396</v>
      </c>
      <c r="G301" s="253">
        <v>0</v>
      </c>
      <c r="H301" s="253">
        <v>559184396</v>
      </c>
    </row>
    <row r="302" spans="1:8">
      <c r="A302" s="228" t="s">
        <v>692</v>
      </c>
      <c r="B302" s="229" t="s">
        <v>533</v>
      </c>
      <c r="C302" s="253">
        <v>0</v>
      </c>
      <c r="D302" s="253">
        <v>559184396</v>
      </c>
      <c r="E302" s="253">
        <v>0</v>
      </c>
      <c r="F302" s="253">
        <v>559184396</v>
      </c>
      <c r="G302" s="253">
        <v>0</v>
      </c>
      <c r="H302" s="253">
        <v>559184396</v>
      </c>
    </row>
    <row r="303" spans="1:8">
      <c r="A303" s="228" t="s">
        <v>693</v>
      </c>
      <c r="B303" s="229" t="s">
        <v>530</v>
      </c>
      <c r="C303" s="253">
        <v>0</v>
      </c>
      <c r="D303" s="253">
        <v>261377129.99000001</v>
      </c>
      <c r="E303" s="253">
        <v>0</v>
      </c>
      <c r="F303" s="253">
        <v>261377129.99000001</v>
      </c>
      <c r="G303" s="253">
        <v>0</v>
      </c>
      <c r="H303" s="253">
        <v>261377129.99000001</v>
      </c>
    </row>
    <row r="304" spans="1:8">
      <c r="A304" s="228" t="s">
        <v>694</v>
      </c>
      <c r="B304" s="229" t="s">
        <v>530</v>
      </c>
      <c r="C304" s="253">
        <v>0</v>
      </c>
      <c r="D304" s="253">
        <v>261377129.99000001</v>
      </c>
      <c r="E304" s="253">
        <v>0</v>
      </c>
      <c r="F304" s="253">
        <v>261377129.99000001</v>
      </c>
      <c r="G304" s="253">
        <v>0</v>
      </c>
      <c r="H304" s="253">
        <v>261377129.99000001</v>
      </c>
    </row>
    <row r="305" spans="1:8">
      <c r="A305" s="228" t="s">
        <v>695</v>
      </c>
      <c r="B305" s="229" t="s">
        <v>541</v>
      </c>
      <c r="C305" s="253">
        <v>0</v>
      </c>
      <c r="D305" s="253">
        <v>33005135.329999998</v>
      </c>
      <c r="E305" s="253">
        <v>1409093.47</v>
      </c>
      <c r="F305" s="253">
        <v>31596041.859999999</v>
      </c>
      <c r="G305" s="253">
        <v>0</v>
      </c>
      <c r="H305" s="253">
        <v>31596041.859999999</v>
      </c>
    </row>
    <row r="306" spans="1:8">
      <c r="A306" s="228" t="s">
        <v>696</v>
      </c>
      <c r="B306" s="229" t="s">
        <v>541</v>
      </c>
      <c r="C306" s="253">
        <v>0</v>
      </c>
      <c r="D306" s="253">
        <v>33005135.329999998</v>
      </c>
      <c r="E306" s="253">
        <v>1409093.47</v>
      </c>
      <c r="F306" s="253">
        <v>31596041.859999999</v>
      </c>
      <c r="G306" s="253">
        <v>0</v>
      </c>
      <c r="H306" s="253">
        <v>31596041.859999999</v>
      </c>
    </row>
    <row r="307" spans="1:8">
      <c r="A307" s="230" t="s">
        <v>184</v>
      </c>
      <c r="B307" s="227" t="s">
        <v>185</v>
      </c>
      <c r="C307" s="252">
        <v>0</v>
      </c>
      <c r="D307" s="252">
        <v>183916714</v>
      </c>
      <c r="E307" s="252">
        <v>1285714</v>
      </c>
      <c r="F307" s="252">
        <v>182631000</v>
      </c>
      <c r="G307" s="252">
        <v>0</v>
      </c>
      <c r="H307" s="252">
        <v>182631000</v>
      </c>
    </row>
    <row r="308" spans="1:8">
      <c r="A308" s="228" t="s">
        <v>794</v>
      </c>
      <c r="B308" s="229" t="s">
        <v>549</v>
      </c>
      <c r="C308" s="253">
        <v>0</v>
      </c>
      <c r="D308" s="253">
        <v>182143714</v>
      </c>
      <c r="E308" s="253">
        <v>1285714</v>
      </c>
      <c r="F308" s="253">
        <v>180858000</v>
      </c>
      <c r="G308" s="253">
        <v>0</v>
      </c>
      <c r="H308" s="253">
        <v>180858000</v>
      </c>
    </row>
    <row r="309" spans="1:8">
      <c r="A309" s="228" t="s">
        <v>795</v>
      </c>
      <c r="B309" s="229" t="s">
        <v>796</v>
      </c>
      <c r="C309" s="253">
        <v>0</v>
      </c>
      <c r="D309" s="253">
        <v>182143714</v>
      </c>
      <c r="E309" s="253">
        <v>1285714</v>
      </c>
      <c r="F309" s="253">
        <v>180858000</v>
      </c>
      <c r="G309" s="253">
        <v>0</v>
      </c>
      <c r="H309" s="253">
        <v>180858000</v>
      </c>
    </row>
    <row r="310" spans="1:8">
      <c r="A310" s="228" t="s">
        <v>837</v>
      </c>
      <c r="B310" s="229" t="s">
        <v>838</v>
      </c>
      <c r="C310" s="253">
        <v>0</v>
      </c>
      <c r="D310" s="253">
        <v>1773000</v>
      </c>
      <c r="E310" s="253">
        <v>0</v>
      </c>
      <c r="F310" s="253">
        <v>1773000</v>
      </c>
      <c r="G310" s="253">
        <v>0</v>
      </c>
      <c r="H310" s="253">
        <v>1773000</v>
      </c>
    </row>
    <row r="311" spans="1:8">
      <c r="A311" s="228" t="s">
        <v>839</v>
      </c>
      <c r="B311" s="229" t="s">
        <v>838</v>
      </c>
      <c r="C311" s="253">
        <v>0</v>
      </c>
      <c r="D311" s="253">
        <v>1773000</v>
      </c>
      <c r="E311" s="253">
        <v>0</v>
      </c>
      <c r="F311" s="253">
        <v>1773000</v>
      </c>
      <c r="G311" s="253">
        <v>0</v>
      </c>
      <c r="H311" s="253">
        <v>1773000</v>
      </c>
    </row>
    <row r="312" spans="1:8">
      <c r="A312" s="230" t="s">
        <v>186</v>
      </c>
      <c r="B312" s="227" t="s">
        <v>187</v>
      </c>
      <c r="C312" s="252">
        <v>0</v>
      </c>
      <c r="D312" s="252">
        <v>11942852947.030001</v>
      </c>
      <c r="E312" s="252">
        <v>1233090933.3499999</v>
      </c>
      <c r="F312" s="252">
        <v>10709762013.68</v>
      </c>
      <c r="G312" s="252">
        <v>0</v>
      </c>
      <c r="H312" s="252">
        <v>10709762013.68</v>
      </c>
    </row>
    <row r="313" spans="1:8">
      <c r="A313" s="228" t="s">
        <v>864</v>
      </c>
      <c r="B313" s="229" t="s">
        <v>865</v>
      </c>
      <c r="C313" s="253">
        <v>0</v>
      </c>
      <c r="D313" s="253">
        <v>1083192</v>
      </c>
      <c r="E313" s="253">
        <v>0</v>
      </c>
      <c r="F313" s="253">
        <v>1083192</v>
      </c>
      <c r="G313" s="253">
        <v>0</v>
      </c>
      <c r="H313" s="253">
        <v>1083192</v>
      </c>
    </row>
    <row r="314" spans="1:8">
      <c r="A314" s="228" t="s">
        <v>866</v>
      </c>
      <c r="B314" s="229" t="s">
        <v>865</v>
      </c>
      <c r="C314" s="253">
        <v>0</v>
      </c>
      <c r="D314" s="253">
        <v>1083192</v>
      </c>
      <c r="E314" s="253">
        <v>0</v>
      </c>
      <c r="F314" s="253">
        <v>1083192</v>
      </c>
      <c r="G314" s="253">
        <v>0</v>
      </c>
      <c r="H314" s="253">
        <v>1083192</v>
      </c>
    </row>
    <row r="315" spans="1:8">
      <c r="A315" s="228" t="s">
        <v>819</v>
      </c>
      <c r="B315" s="229" t="s">
        <v>820</v>
      </c>
      <c r="C315" s="253">
        <v>0</v>
      </c>
      <c r="D315" s="253">
        <v>9301668.5500000007</v>
      </c>
      <c r="E315" s="253">
        <v>0</v>
      </c>
      <c r="F315" s="253">
        <v>9301668.5500000007</v>
      </c>
      <c r="G315" s="253">
        <v>0</v>
      </c>
      <c r="H315" s="253">
        <v>9301668.5500000007</v>
      </c>
    </row>
    <row r="316" spans="1:8">
      <c r="A316" s="228" t="s">
        <v>821</v>
      </c>
      <c r="B316" s="229" t="s">
        <v>820</v>
      </c>
      <c r="C316" s="253">
        <v>0</v>
      </c>
      <c r="D316" s="253">
        <v>9301668.5500000007</v>
      </c>
      <c r="E316" s="253">
        <v>0</v>
      </c>
      <c r="F316" s="253">
        <v>9301668.5500000007</v>
      </c>
      <c r="G316" s="253">
        <v>0</v>
      </c>
      <c r="H316" s="253">
        <v>9301668.5500000007</v>
      </c>
    </row>
    <row r="317" spans="1:8">
      <c r="A317" s="228" t="s">
        <v>697</v>
      </c>
      <c r="B317" s="229" t="s">
        <v>698</v>
      </c>
      <c r="C317" s="253">
        <v>0</v>
      </c>
      <c r="D317" s="253">
        <v>45430714.850000001</v>
      </c>
      <c r="E317" s="253">
        <v>2460216</v>
      </c>
      <c r="F317" s="253">
        <v>42970498.850000001</v>
      </c>
      <c r="G317" s="253">
        <v>0</v>
      </c>
      <c r="H317" s="253">
        <v>42970498.850000001</v>
      </c>
    </row>
    <row r="318" spans="1:8">
      <c r="A318" s="228" t="s">
        <v>699</v>
      </c>
      <c r="B318" s="229" t="s">
        <v>698</v>
      </c>
      <c r="C318" s="253">
        <v>0</v>
      </c>
      <c r="D318" s="253">
        <v>45430714.850000001</v>
      </c>
      <c r="E318" s="253">
        <v>2460216</v>
      </c>
      <c r="F318" s="253">
        <v>42970498.850000001</v>
      </c>
      <c r="G318" s="253">
        <v>0</v>
      </c>
      <c r="H318" s="253">
        <v>42970498.850000001</v>
      </c>
    </row>
    <row r="319" spans="1:8">
      <c r="A319" s="228" t="s">
        <v>700</v>
      </c>
      <c r="B319" s="229" t="s">
        <v>499</v>
      </c>
      <c r="C319" s="253">
        <v>0</v>
      </c>
      <c r="D319" s="253">
        <v>81610567.829999998</v>
      </c>
      <c r="E319" s="253">
        <v>13283374.25</v>
      </c>
      <c r="F319" s="253">
        <v>68327193.579999998</v>
      </c>
      <c r="G319" s="253">
        <v>0</v>
      </c>
      <c r="H319" s="253">
        <v>68327193.579999998</v>
      </c>
    </row>
    <row r="320" spans="1:8">
      <c r="A320" s="228" t="s">
        <v>701</v>
      </c>
      <c r="B320" s="229" t="s">
        <v>499</v>
      </c>
      <c r="C320" s="253">
        <v>0</v>
      </c>
      <c r="D320" s="253">
        <v>81610567.829999998</v>
      </c>
      <c r="E320" s="253">
        <v>13283374.25</v>
      </c>
      <c r="F320" s="253">
        <v>68327193.579999998</v>
      </c>
      <c r="G320" s="253">
        <v>0</v>
      </c>
      <c r="H320" s="253">
        <v>68327193.579999998</v>
      </c>
    </row>
    <row r="321" spans="1:8">
      <c r="A321" s="228" t="s">
        <v>702</v>
      </c>
      <c r="B321" s="229" t="s">
        <v>512</v>
      </c>
      <c r="C321" s="253">
        <v>0</v>
      </c>
      <c r="D321" s="253">
        <v>100688600</v>
      </c>
      <c r="E321" s="253">
        <v>100688600</v>
      </c>
      <c r="F321" s="253">
        <v>0</v>
      </c>
      <c r="G321" s="253">
        <v>0</v>
      </c>
      <c r="H321" s="253">
        <v>0</v>
      </c>
    </row>
    <row r="322" spans="1:8">
      <c r="A322" s="228" t="s">
        <v>703</v>
      </c>
      <c r="B322" s="229" t="s">
        <v>512</v>
      </c>
      <c r="C322" s="253">
        <v>0</v>
      </c>
      <c r="D322" s="253">
        <v>100688600</v>
      </c>
      <c r="E322" s="253">
        <v>100688600</v>
      </c>
      <c r="F322" s="253">
        <v>0</v>
      </c>
      <c r="G322" s="253">
        <v>0</v>
      </c>
      <c r="H322" s="253">
        <v>0</v>
      </c>
    </row>
    <row r="323" spans="1:8">
      <c r="A323" s="228" t="s">
        <v>704</v>
      </c>
      <c r="B323" s="229" t="s">
        <v>473</v>
      </c>
      <c r="C323" s="253">
        <v>0</v>
      </c>
      <c r="D323" s="253">
        <v>159223768.15000001</v>
      </c>
      <c r="E323" s="253">
        <v>952053</v>
      </c>
      <c r="F323" s="253">
        <v>158271715.15000001</v>
      </c>
      <c r="G323" s="253">
        <v>0</v>
      </c>
      <c r="H323" s="253">
        <v>158271715.15000001</v>
      </c>
    </row>
    <row r="324" spans="1:8">
      <c r="A324" s="228" t="s">
        <v>705</v>
      </c>
      <c r="B324" s="229" t="s">
        <v>473</v>
      </c>
      <c r="C324" s="253">
        <v>0</v>
      </c>
      <c r="D324" s="253">
        <v>159223768.15000001</v>
      </c>
      <c r="E324" s="253">
        <v>952053</v>
      </c>
      <c r="F324" s="253">
        <v>158271715.15000001</v>
      </c>
      <c r="G324" s="253">
        <v>0</v>
      </c>
      <c r="H324" s="253">
        <v>158271715.15000001</v>
      </c>
    </row>
    <row r="325" spans="1:8">
      <c r="A325" s="228" t="s">
        <v>830</v>
      </c>
      <c r="B325" s="229" t="s">
        <v>832</v>
      </c>
      <c r="C325" s="253">
        <v>0</v>
      </c>
      <c r="D325" s="253">
        <v>8579050</v>
      </c>
      <c r="E325" s="253">
        <v>0</v>
      </c>
      <c r="F325" s="253">
        <v>8579050</v>
      </c>
      <c r="G325" s="253">
        <v>0</v>
      </c>
      <c r="H325" s="253">
        <v>8579050</v>
      </c>
    </row>
    <row r="326" spans="1:8">
      <c r="A326" s="228" t="s">
        <v>831</v>
      </c>
      <c r="B326" s="229" t="s">
        <v>832</v>
      </c>
      <c r="C326" s="253">
        <v>0</v>
      </c>
      <c r="D326" s="253">
        <v>8579050</v>
      </c>
      <c r="E326" s="253">
        <v>0</v>
      </c>
      <c r="F326" s="253">
        <v>8579050</v>
      </c>
      <c r="G326" s="253">
        <v>0</v>
      </c>
      <c r="H326" s="253">
        <v>8579050</v>
      </c>
    </row>
    <row r="327" spans="1:8">
      <c r="A327" s="228" t="s">
        <v>706</v>
      </c>
      <c r="B327" s="229" t="s">
        <v>329</v>
      </c>
      <c r="C327" s="253">
        <v>0</v>
      </c>
      <c r="D327" s="253">
        <v>716656504.42999995</v>
      </c>
      <c r="E327" s="253">
        <v>135036593.27000001</v>
      </c>
      <c r="F327" s="253">
        <v>581619911.15999997</v>
      </c>
      <c r="G327" s="253">
        <v>0</v>
      </c>
      <c r="H327" s="253">
        <v>581619911.15999997</v>
      </c>
    </row>
    <row r="328" spans="1:8">
      <c r="A328" s="228" t="s">
        <v>707</v>
      </c>
      <c r="B328" s="229" t="s">
        <v>329</v>
      </c>
      <c r="C328" s="253">
        <v>0</v>
      </c>
      <c r="D328" s="253">
        <v>716656504.42999995</v>
      </c>
      <c r="E328" s="253">
        <v>135036593.27000001</v>
      </c>
      <c r="F328" s="253">
        <v>581619911.15999997</v>
      </c>
      <c r="G328" s="253">
        <v>0</v>
      </c>
      <c r="H328" s="253">
        <v>581619911.15999997</v>
      </c>
    </row>
    <row r="329" spans="1:8">
      <c r="A329" s="228" t="s">
        <v>708</v>
      </c>
      <c r="B329" s="229" t="s">
        <v>709</v>
      </c>
      <c r="C329" s="253">
        <v>0</v>
      </c>
      <c r="D329" s="253">
        <v>37437335</v>
      </c>
      <c r="E329" s="253">
        <v>3594494</v>
      </c>
      <c r="F329" s="253">
        <v>33842841</v>
      </c>
      <c r="G329" s="253">
        <v>0</v>
      </c>
      <c r="H329" s="253">
        <v>33842841</v>
      </c>
    </row>
    <row r="330" spans="1:8">
      <c r="A330" s="228" t="s">
        <v>710</v>
      </c>
      <c r="B330" s="229" t="s">
        <v>709</v>
      </c>
      <c r="C330" s="253">
        <v>0</v>
      </c>
      <c r="D330" s="253">
        <v>37437335</v>
      </c>
      <c r="E330" s="253">
        <v>3594494</v>
      </c>
      <c r="F330" s="253">
        <v>33842841</v>
      </c>
      <c r="G330" s="253">
        <v>0</v>
      </c>
      <c r="H330" s="253">
        <v>33842841</v>
      </c>
    </row>
    <row r="331" spans="1:8">
      <c r="A331" s="228" t="s">
        <v>711</v>
      </c>
      <c r="B331" s="229" t="s">
        <v>712</v>
      </c>
      <c r="C331" s="253">
        <v>0</v>
      </c>
      <c r="D331" s="253">
        <v>370587239.99000001</v>
      </c>
      <c r="E331" s="253">
        <v>154400059.16</v>
      </c>
      <c r="F331" s="253">
        <v>216187180.83000001</v>
      </c>
      <c r="G331" s="253">
        <v>0</v>
      </c>
      <c r="H331" s="253">
        <v>216187180.83000001</v>
      </c>
    </row>
    <row r="332" spans="1:8">
      <c r="A332" s="228" t="s">
        <v>713</v>
      </c>
      <c r="B332" s="229" t="s">
        <v>712</v>
      </c>
      <c r="C332" s="253">
        <v>0</v>
      </c>
      <c r="D332" s="253">
        <v>370587239.99000001</v>
      </c>
      <c r="E332" s="253">
        <v>154400059.16</v>
      </c>
      <c r="F332" s="253">
        <v>216187180.83000001</v>
      </c>
      <c r="G332" s="253">
        <v>0</v>
      </c>
      <c r="H332" s="253">
        <v>216187180.83000001</v>
      </c>
    </row>
    <row r="333" spans="1:8">
      <c r="A333" s="228" t="s">
        <v>852</v>
      </c>
      <c r="B333" s="229" t="s">
        <v>853</v>
      </c>
      <c r="C333" s="253">
        <v>0</v>
      </c>
      <c r="D333" s="253">
        <v>175750000</v>
      </c>
      <c r="E333" s="253">
        <v>0</v>
      </c>
      <c r="F333" s="253">
        <v>175750000</v>
      </c>
      <c r="G333" s="253">
        <v>0</v>
      </c>
      <c r="H333" s="253">
        <v>175750000</v>
      </c>
    </row>
    <row r="334" spans="1:8">
      <c r="A334" s="228" t="s">
        <v>854</v>
      </c>
      <c r="B334" s="229" t="s">
        <v>853</v>
      </c>
      <c r="C334" s="253">
        <v>0</v>
      </c>
      <c r="D334" s="253">
        <v>175750000</v>
      </c>
      <c r="E334" s="253">
        <v>0</v>
      </c>
      <c r="F334" s="253">
        <v>175750000</v>
      </c>
      <c r="G334" s="253">
        <v>0</v>
      </c>
      <c r="H334" s="253">
        <v>175750000</v>
      </c>
    </row>
    <row r="335" spans="1:8">
      <c r="A335" s="228" t="s">
        <v>714</v>
      </c>
      <c r="B335" s="229" t="s">
        <v>250</v>
      </c>
      <c r="C335" s="253">
        <v>0</v>
      </c>
      <c r="D335" s="253">
        <v>5151186.16</v>
      </c>
      <c r="E335" s="253">
        <v>0</v>
      </c>
      <c r="F335" s="253">
        <v>5151186.16</v>
      </c>
      <c r="G335" s="253">
        <v>0</v>
      </c>
      <c r="H335" s="253">
        <v>5151186.16</v>
      </c>
    </row>
    <row r="336" spans="1:8">
      <c r="A336" s="228" t="s">
        <v>715</v>
      </c>
      <c r="B336" s="229" t="s">
        <v>250</v>
      </c>
      <c r="C336" s="253">
        <v>0</v>
      </c>
      <c r="D336" s="253">
        <v>5151186.16</v>
      </c>
      <c r="E336" s="253">
        <v>0</v>
      </c>
      <c r="F336" s="253">
        <v>5151186.16</v>
      </c>
      <c r="G336" s="253">
        <v>0</v>
      </c>
      <c r="H336" s="253">
        <v>5151186.16</v>
      </c>
    </row>
    <row r="337" spans="1:8">
      <c r="A337" s="228" t="s">
        <v>716</v>
      </c>
      <c r="B337" s="229" t="s">
        <v>717</v>
      </c>
      <c r="C337" s="253">
        <v>0</v>
      </c>
      <c r="D337" s="253">
        <v>37490795.32</v>
      </c>
      <c r="E337" s="253">
        <v>636000</v>
      </c>
      <c r="F337" s="253">
        <v>36854795.32</v>
      </c>
      <c r="G337" s="253">
        <v>0</v>
      </c>
      <c r="H337" s="253">
        <v>36854795.32</v>
      </c>
    </row>
    <row r="338" spans="1:8">
      <c r="A338" s="228" t="s">
        <v>718</v>
      </c>
      <c r="B338" s="229" t="s">
        <v>717</v>
      </c>
      <c r="C338" s="253">
        <v>0</v>
      </c>
      <c r="D338" s="253">
        <v>37490795.32</v>
      </c>
      <c r="E338" s="253">
        <v>636000</v>
      </c>
      <c r="F338" s="253">
        <v>36854795.32</v>
      </c>
      <c r="G338" s="253">
        <v>0</v>
      </c>
      <c r="H338" s="253">
        <v>36854795.32</v>
      </c>
    </row>
    <row r="339" spans="1:8">
      <c r="A339" s="228" t="s">
        <v>719</v>
      </c>
      <c r="B339" s="229" t="s">
        <v>720</v>
      </c>
      <c r="C339" s="253">
        <v>0</v>
      </c>
      <c r="D339" s="253">
        <v>212993732.84999999</v>
      </c>
      <c r="E339" s="253">
        <v>46174685.229999997</v>
      </c>
      <c r="F339" s="253">
        <v>166819047.62</v>
      </c>
      <c r="G339" s="253">
        <v>0</v>
      </c>
      <c r="H339" s="253">
        <v>166819047.62</v>
      </c>
    </row>
    <row r="340" spans="1:8">
      <c r="A340" s="228" t="s">
        <v>721</v>
      </c>
      <c r="B340" s="229" t="s">
        <v>720</v>
      </c>
      <c r="C340" s="253">
        <v>0</v>
      </c>
      <c r="D340" s="253">
        <v>212993732.84999999</v>
      </c>
      <c r="E340" s="253">
        <v>46174685.229999997</v>
      </c>
      <c r="F340" s="253">
        <v>166819047.62</v>
      </c>
      <c r="G340" s="253">
        <v>0</v>
      </c>
      <c r="H340" s="253">
        <v>166819047.62</v>
      </c>
    </row>
    <row r="341" spans="1:8">
      <c r="A341" s="228" t="s">
        <v>797</v>
      </c>
      <c r="B341" s="229" t="s">
        <v>798</v>
      </c>
      <c r="C341" s="253">
        <v>0</v>
      </c>
      <c r="D341" s="253">
        <v>6891378.2199999997</v>
      </c>
      <c r="E341" s="253">
        <v>0</v>
      </c>
      <c r="F341" s="253">
        <v>6891378.2199999997</v>
      </c>
      <c r="G341" s="253">
        <v>0</v>
      </c>
      <c r="H341" s="253">
        <v>6891378.2199999997</v>
      </c>
    </row>
    <row r="342" spans="1:8">
      <c r="A342" s="228" t="s">
        <v>799</v>
      </c>
      <c r="B342" s="229" t="s">
        <v>798</v>
      </c>
      <c r="C342" s="253">
        <v>0</v>
      </c>
      <c r="D342" s="253">
        <v>6891378.2199999997</v>
      </c>
      <c r="E342" s="253">
        <v>0</v>
      </c>
      <c r="F342" s="253">
        <v>6891378.2199999997</v>
      </c>
      <c r="G342" s="253">
        <v>0</v>
      </c>
      <c r="H342" s="253">
        <v>6891378.2199999997</v>
      </c>
    </row>
    <row r="343" spans="1:8">
      <c r="A343" s="228" t="s">
        <v>800</v>
      </c>
      <c r="B343" s="229" t="s">
        <v>801</v>
      </c>
      <c r="C343" s="253">
        <v>0</v>
      </c>
      <c r="D343" s="253">
        <v>175000000</v>
      </c>
      <c r="E343" s="253">
        <v>0</v>
      </c>
      <c r="F343" s="253">
        <v>175000000</v>
      </c>
      <c r="G343" s="253">
        <v>0</v>
      </c>
      <c r="H343" s="253">
        <v>175000000</v>
      </c>
    </row>
    <row r="344" spans="1:8">
      <c r="A344" s="228" t="s">
        <v>802</v>
      </c>
      <c r="B344" s="229" t="s">
        <v>801</v>
      </c>
      <c r="C344" s="253">
        <v>0</v>
      </c>
      <c r="D344" s="253">
        <v>175000000</v>
      </c>
      <c r="E344" s="253">
        <v>0</v>
      </c>
      <c r="F344" s="253">
        <v>175000000</v>
      </c>
      <c r="G344" s="253">
        <v>0</v>
      </c>
      <c r="H344" s="253">
        <v>175000000</v>
      </c>
    </row>
    <row r="345" spans="1:8">
      <c r="A345" s="228" t="s">
        <v>825</v>
      </c>
      <c r="B345" s="229" t="s">
        <v>352</v>
      </c>
      <c r="C345" s="253">
        <v>0</v>
      </c>
      <c r="D345" s="253">
        <v>583068878.62</v>
      </c>
      <c r="E345" s="253">
        <v>369186960</v>
      </c>
      <c r="F345" s="253">
        <v>213881918.62</v>
      </c>
      <c r="G345" s="253">
        <v>0</v>
      </c>
      <c r="H345" s="253">
        <v>213881918.62</v>
      </c>
    </row>
    <row r="346" spans="1:8">
      <c r="A346" s="228" t="s">
        <v>826</v>
      </c>
      <c r="B346" s="229" t="s">
        <v>352</v>
      </c>
      <c r="C346" s="253">
        <v>0</v>
      </c>
      <c r="D346" s="253">
        <v>583068878.62</v>
      </c>
      <c r="E346" s="253">
        <v>369186960</v>
      </c>
      <c r="F346" s="253">
        <v>213881918.62</v>
      </c>
      <c r="G346" s="253">
        <v>0</v>
      </c>
      <c r="H346" s="253">
        <v>213881918.62</v>
      </c>
    </row>
    <row r="347" spans="1:8">
      <c r="A347" s="228" t="s">
        <v>722</v>
      </c>
      <c r="B347" s="229" t="s">
        <v>723</v>
      </c>
      <c r="C347" s="253">
        <v>0</v>
      </c>
      <c r="D347" s="253">
        <v>58355950</v>
      </c>
      <c r="E347" s="253">
        <v>15125548</v>
      </c>
      <c r="F347" s="253">
        <v>43230402</v>
      </c>
      <c r="G347" s="253">
        <v>0</v>
      </c>
      <c r="H347" s="253">
        <v>43230402</v>
      </c>
    </row>
    <row r="348" spans="1:8">
      <c r="A348" s="228" t="s">
        <v>724</v>
      </c>
      <c r="B348" s="229" t="s">
        <v>723</v>
      </c>
      <c r="C348" s="253">
        <v>0</v>
      </c>
      <c r="D348" s="253">
        <v>58355950</v>
      </c>
      <c r="E348" s="253">
        <v>15125548</v>
      </c>
      <c r="F348" s="253">
        <v>43230402</v>
      </c>
      <c r="G348" s="253">
        <v>0</v>
      </c>
      <c r="H348" s="253">
        <v>43230402</v>
      </c>
    </row>
    <row r="349" spans="1:8">
      <c r="A349" s="228" t="s">
        <v>725</v>
      </c>
      <c r="B349" s="229" t="s">
        <v>502</v>
      </c>
      <c r="C349" s="253">
        <v>0</v>
      </c>
      <c r="D349" s="253">
        <v>5665000</v>
      </c>
      <c r="E349" s="253">
        <v>0</v>
      </c>
      <c r="F349" s="253">
        <v>5665000</v>
      </c>
      <c r="G349" s="253">
        <v>0</v>
      </c>
      <c r="H349" s="253">
        <v>5665000</v>
      </c>
    </row>
    <row r="350" spans="1:8">
      <c r="A350" s="228" t="s">
        <v>726</v>
      </c>
      <c r="B350" s="229" t="s">
        <v>502</v>
      </c>
      <c r="C350" s="253">
        <v>0</v>
      </c>
      <c r="D350" s="253">
        <v>5665000</v>
      </c>
      <c r="E350" s="253">
        <v>0</v>
      </c>
      <c r="F350" s="253">
        <v>5665000</v>
      </c>
      <c r="G350" s="253">
        <v>0</v>
      </c>
      <c r="H350" s="253">
        <v>5665000</v>
      </c>
    </row>
    <row r="351" spans="1:8">
      <c r="A351" s="228" t="s">
        <v>727</v>
      </c>
      <c r="B351" s="229" t="s">
        <v>407</v>
      </c>
      <c r="C351" s="253">
        <v>0</v>
      </c>
      <c r="D351" s="253">
        <v>8225015335</v>
      </c>
      <c r="E351" s="253">
        <v>271040888.60000002</v>
      </c>
      <c r="F351" s="253">
        <v>7953974446.3999996</v>
      </c>
      <c r="G351" s="253">
        <v>0</v>
      </c>
      <c r="H351" s="253">
        <v>7953974446.3999996</v>
      </c>
    </row>
    <row r="352" spans="1:8">
      <c r="A352" s="228" t="s">
        <v>728</v>
      </c>
      <c r="B352" s="229" t="s">
        <v>407</v>
      </c>
      <c r="C352" s="253">
        <v>0</v>
      </c>
      <c r="D352" s="253">
        <v>8225015335</v>
      </c>
      <c r="E352" s="253">
        <v>271040888.60000002</v>
      </c>
      <c r="F352" s="253">
        <v>7953974446.3999996</v>
      </c>
      <c r="G352" s="253">
        <v>0</v>
      </c>
      <c r="H352" s="253">
        <v>7953974446.3999996</v>
      </c>
    </row>
    <row r="353" spans="1:8">
      <c r="A353" s="228" t="s">
        <v>729</v>
      </c>
      <c r="B353" s="229" t="s">
        <v>413</v>
      </c>
      <c r="C353" s="253">
        <v>0</v>
      </c>
      <c r="D353" s="253">
        <v>903586747.05999994</v>
      </c>
      <c r="E353" s="253">
        <v>120511461.84</v>
      </c>
      <c r="F353" s="253">
        <v>783075285.22000003</v>
      </c>
      <c r="G353" s="253">
        <v>0</v>
      </c>
      <c r="H353" s="253">
        <v>783075285.22000003</v>
      </c>
    </row>
    <row r="354" spans="1:8">
      <c r="A354" s="228" t="s">
        <v>730</v>
      </c>
      <c r="B354" s="229" t="s">
        <v>413</v>
      </c>
      <c r="C354" s="253">
        <v>0</v>
      </c>
      <c r="D354" s="253">
        <v>903586747.05999994</v>
      </c>
      <c r="E354" s="253">
        <v>120511461.84</v>
      </c>
      <c r="F354" s="253">
        <v>783075285.22000003</v>
      </c>
      <c r="G354" s="253">
        <v>0</v>
      </c>
      <c r="H354" s="253">
        <v>783075285.22000003</v>
      </c>
    </row>
    <row r="355" spans="1:8">
      <c r="A355" s="228" t="s">
        <v>822</v>
      </c>
      <c r="B355" s="229" t="s">
        <v>823</v>
      </c>
      <c r="C355" s="253">
        <v>0</v>
      </c>
      <c r="D355" s="253">
        <v>23285303</v>
      </c>
      <c r="E355" s="253">
        <v>0</v>
      </c>
      <c r="F355" s="253">
        <v>23285303</v>
      </c>
      <c r="G355" s="253">
        <v>0</v>
      </c>
      <c r="H355" s="253">
        <v>23285303</v>
      </c>
    </row>
    <row r="356" spans="1:8">
      <c r="A356" s="228" t="s">
        <v>824</v>
      </c>
      <c r="B356" s="229" t="s">
        <v>823</v>
      </c>
      <c r="C356" s="253">
        <v>0</v>
      </c>
      <c r="D356" s="253">
        <v>23285303</v>
      </c>
      <c r="E356" s="253">
        <v>0</v>
      </c>
      <c r="F356" s="253">
        <v>23285303</v>
      </c>
      <c r="G356" s="253">
        <v>0</v>
      </c>
      <c r="H356" s="253">
        <v>23285303</v>
      </c>
    </row>
    <row r="357" spans="1:8">
      <c r="A357" s="230" t="s">
        <v>188</v>
      </c>
      <c r="B357" s="227" t="s">
        <v>189</v>
      </c>
      <c r="C357" s="252">
        <v>0</v>
      </c>
      <c r="D357" s="252">
        <v>104810694</v>
      </c>
      <c r="E357" s="252">
        <v>0</v>
      </c>
      <c r="F357" s="252">
        <v>104810694</v>
      </c>
      <c r="G357" s="252">
        <v>0</v>
      </c>
      <c r="H357" s="252">
        <v>104810694</v>
      </c>
    </row>
    <row r="358" spans="1:8">
      <c r="A358" s="228" t="s">
        <v>809</v>
      </c>
      <c r="B358" s="229" t="s">
        <v>456</v>
      </c>
      <c r="C358" s="253">
        <v>0</v>
      </c>
      <c r="D358" s="253">
        <v>48247000</v>
      </c>
      <c r="E358" s="253">
        <v>0</v>
      </c>
      <c r="F358" s="253">
        <v>48247000</v>
      </c>
      <c r="G358" s="253">
        <v>0</v>
      </c>
      <c r="H358" s="253">
        <v>48247000</v>
      </c>
    </row>
    <row r="359" spans="1:8">
      <c r="A359" s="228" t="s">
        <v>810</v>
      </c>
      <c r="B359" s="229" t="s">
        <v>456</v>
      </c>
      <c r="C359" s="253">
        <v>0</v>
      </c>
      <c r="D359" s="253">
        <v>48247000</v>
      </c>
      <c r="E359" s="253">
        <v>0</v>
      </c>
      <c r="F359" s="253">
        <v>48247000</v>
      </c>
      <c r="G359" s="253">
        <v>0</v>
      </c>
      <c r="H359" s="253">
        <v>48247000</v>
      </c>
    </row>
    <row r="360" spans="1:8">
      <c r="A360" s="228" t="s">
        <v>848</v>
      </c>
      <c r="B360" s="229" t="s">
        <v>459</v>
      </c>
      <c r="C360" s="253">
        <v>0</v>
      </c>
      <c r="D360" s="253">
        <v>56319694</v>
      </c>
      <c r="E360" s="253">
        <v>0</v>
      </c>
      <c r="F360" s="253">
        <v>56319694</v>
      </c>
      <c r="G360" s="253">
        <v>0</v>
      </c>
      <c r="H360" s="253">
        <v>56319694</v>
      </c>
    </row>
    <row r="361" spans="1:8">
      <c r="A361" s="228" t="s">
        <v>849</v>
      </c>
      <c r="B361" s="229" t="s">
        <v>459</v>
      </c>
      <c r="C361" s="253">
        <v>0</v>
      </c>
      <c r="D361" s="253">
        <v>56319694</v>
      </c>
      <c r="E361" s="253">
        <v>0</v>
      </c>
      <c r="F361" s="253">
        <v>56319694</v>
      </c>
      <c r="G361" s="253">
        <v>0</v>
      </c>
      <c r="H361" s="253">
        <v>56319694</v>
      </c>
    </row>
    <row r="362" spans="1:8">
      <c r="A362" s="228" t="s">
        <v>811</v>
      </c>
      <c r="B362" s="229" t="s">
        <v>462</v>
      </c>
      <c r="C362" s="253">
        <v>0</v>
      </c>
      <c r="D362" s="253">
        <v>244000</v>
      </c>
      <c r="E362" s="253">
        <v>0</v>
      </c>
      <c r="F362" s="253">
        <v>244000</v>
      </c>
      <c r="G362" s="253">
        <v>0</v>
      </c>
      <c r="H362" s="253">
        <v>244000</v>
      </c>
    </row>
    <row r="363" spans="1:8">
      <c r="A363" s="228" t="s">
        <v>812</v>
      </c>
      <c r="B363" s="229" t="s">
        <v>462</v>
      </c>
      <c r="C363" s="253">
        <v>0</v>
      </c>
      <c r="D363" s="253">
        <v>244000</v>
      </c>
      <c r="E363" s="253">
        <v>0</v>
      </c>
      <c r="F363" s="253">
        <v>244000</v>
      </c>
      <c r="G363" s="253">
        <v>0</v>
      </c>
      <c r="H363" s="253">
        <v>244000</v>
      </c>
    </row>
    <row r="364" spans="1:8">
      <c r="A364" s="231" t="s">
        <v>190</v>
      </c>
      <c r="B364" s="225" t="s">
        <v>191</v>
      </c>
      <c r="C364" s="248">
        <v>0</v>
      </c>
      <c r="D364" s="248">
        <v>4434545592.8800001</v>
      </c>
      <c r="E364" s="248">
        <v>2102207199</v>
      </c>
      <c r="F364" s="248">
        <v>2332338393.8800001</v>
      </c>
      <c r="G364" s="248">
        <v>0</v>
      </c>
      <c r="H364" s="248">
        <v>2332338393.8800001</v>
      </c>
    </row>
    <row r="365" spans="1:8">
      <c r="A365" s="230" t="s">
        <v>867</v>
      </c>
      <c r="B365" s="227" t="s">
        <v>192</v>
      </c>
      <c r="C365" s="252">
        <v>0</v>
      </c>
      <c r="D365" s="252">
        <v>700682631</v>
      </c>
      <c r="E365" s="252">
        <v>0</v>
      </c>
      <c r="F365" s="252">
        <v>700682631</v>
      </c>
      <c r="G365" s="252">
        <v>0</v>
      </c>
      <c r="H365" s="252">
        <v>700682631</v>
      </c>
    </row>
    <row r="366" spans="1:8">
      <c r="A366" s="228" t="s">
        <v>868</v>
      </c>
      <c r="B366" s="229" t="s">
        <v>243</v>
      </c>
      <c r="C366" s="253">
        <v>0</v>
      </c>
      <c r="D366" s="253">
        <v>700682631</v>
      </c>
      <c r="E366" s="253">
        <v>0</v>
      </c>
      <c r="F366" s="253">
        <v>700682631</v>
      </c>
      <c r="G366" s="253">
        <v>0</v>
      </c>
      <c r="H366" s="253">
        <v>700682631</v>
      </c>
    </row>
    <row r="367" spans="1:8">
      <c r="A367" s="228" t="s">
        <v>869</v>
      </c>
      <c r="B367" s="229" t="s">
        <v>243</v>
      </c>
      <c r="C367" s="253">
        <v>0</v>
      </c>
      <c r="D367" s="253">
        <v>700682631</v>
      </c>
      <c r="E367" s="253">
        <v>0</v>
      </c>
      <c r="F367" s="253">
        <v>700682631</v>
      </c>
      <c r="G367" s="253">
        <v>0</v>
      </c>
      <c r="H367" s="253">
        <v>700682631</v>
      </c>
    </row>
    <row r="368" spans="1:8">
      <c r="A368" s="230" t="s">
        <v>193</v>
      </c>
      <c r="B368" s="227" t="s">
        <v>194</v>
      </c>
      <c r="C368" s="252">
        <v>0</v>
      </c>
      <c r="D368" s="252">
        <v>426763696.88</v>
      </c>
      <c r="E368" s="252">
        <v>0</v>
      </c>
      <c r="F368" s="252">
        <v>426763696.88</v>
      </c>
      <c r="G368" s="252">
        <v>0</v>
      </c>
      <c r="H368" s="252">
        <v>426763696.88</v>
      </c>
    </row>
    <row r="369" spans="1:8">
      <c r="A369" s="228" t="s">
        <v>731</v>
      </c>
      <c r="B369" s="229" t="s">
        <v>256</v>
      </c>
      <c r="C369" s="253">
        <v>0</v>
      </c>
      <c r="D369" s="253">
        <v>84201550.5</v>
      </c>
      <c r="E369" s="253">
        <v>0</v>
      </c>
      <c r="F369" s="253">
        <v>84201550.5</v>
      </c>
      <c r="G369" s="253">
        <v>0</v>
      </c>
      <c r="H369" s="253">
        <v>84201550.5</v>
      </c>
    </row>
    <row r="370" spans="1:8">
      <c r="A370" s="228" t="s">
        <v>732</v>
      </c>
      <c r="B370" s="229" t="s">
        <v>279</v>
      </c>
      <c r="C370" s="253">
        <v>0</v>
      </c>
      <c r="D370" s="253">
        <v>77514047.159999996</v>
      </c>
      <c r="E370" s="253">
        <v>0</v>
      </c>
      <c r="F370" s="253">
        <v>77514047.159999996</v>
      </c>
      <c r="G370" s="253">
        <v>0</v>
      </c>
      <c r="H370" s="253">
        <v>77514047.159999996</v>
      </c>
    </row>
    <row r="371" spans="1:8">
      <c r="A371" s="228" t="s">
        <v>733</v>
      </c>
      <c r="B371" s="229" t="s">
        <v>282</v>
      </c>
      <c r="C371" s="253">
        <v>0</v>
      </c>
      <c r="D371" s="253">
        <v>5812500</v>
      </c>
      <c r="E371" s="253">
        <v>0</v>
      </c>
      <c r="F371" s="253">
        <v>5812500</v>
      </c>
      <c r="G371" s="253">
        <v>0</v>
      </c>
      <c r="H371" s="253">
        <v>5812500</v>
      </c>
    </row>
    <row r="372" spans="1:8">
      <c r="A372" s="228" t="s">
        <v>734</v>
      </c>
      <c r="B372" s="229" t="s">
        <v>285</v>
      </c>
      <c r="C372" s="253">
        <v>0</v>
      </c>
      <c r="D372" s="253">
        <v>875003.34</v>
      </c>
      <c r="E372" s="253">
        <v>0</v>
      </c>
      <c r="F372" s="253">
        <v>875003.34</v>
      </c>
      <c r="G372" s="253">
        <v>0</v>
      </c>
      <c r="H372" s="253">
        <v>875003.34</v>
      </c>
    </row>
    <row r="373" spans="1:8">
      <c r="A373" s="228" t="s">
        <v>735</v>
      </c>
      <c r="B373" s="229" t="s">
        <v>259</v>
      </c>
      <c r="C373" s="253">
        <v>0</v>
      </c>
      <c r="D373" s="253">
        <v>123334524.98</v>
      </c>
      <c r="E373" s="253">
        <v>0</v>
      </c>
      <c r="F373" s="253">
        <v>123334524.98</v>
      </c>
      <c r="G373" s="253">
        <v>0</v>
      </c>
      <c r="H373" s="253">
        <v>123334524.98</v>
      </c>
    </row>
    <row r="374" spans="1:8">
      <c r="A374" s="228" t="s">
        <v>736</v>
      </c>
      <c r="B374" s="229" t="s">
        <v>261</v>
      </c>
      <c r="C374" s="253">
        <v>0</v>
      </c>
      <c r="D374" s="253">
        <v>105201971.54000001</v>
      </c>
      <c r="E374" s="253">
        <v>0</v>
      </c>
      <c r="F374" s="253">
        <v>105201971.54000001</v>
      </c>
      <c r="G374" s="253">
        <v>0</v>
      </c>
      <c r="H374" s="253">
        <v>105201971.54000001</v>
      </c>
    </row>
    <row r="375" spans="1:8">
      <c r="A375" s="228" t="s">
        <v>737</v>
      </c>
      <c r="B375" s="229" t="s">
        <v>263</v>
      </c>
      <c r="C375" s="253">
        <v>0</v>
      </c>
      <c r="D375" s="253">
        <v>18132553.440000001</v>
      </c>
      <c r="E375" s="253">
        <v>0</v>
      </c>
      <c r="F375" s="253">
        <v>18132553.440000001</v>
      </c>
      <c r="G375" s="253">
        <v>0</v>
      </c>
      <c r="H375" s="253">
        <v>18132553.440000001</v>
      </c>
    </row>
    <row r="376" spans="1:8">
      <c r="A376" s="228" t="s">
        <v>738</v>
      </c>
      <c r="B376" s="229" t="s">
        <v>265</v>
      </c>
      <c r="C376" s="253">
        <v>0</v>
      </c>
      <c r="D376" s="253">
        <v>195019228.52000001</v>
      </c>
      <c r="E376" s="253">
        <v>0</v>
      </c>
      <c r="F376" s="253">
        <v>195019228.52000001</v>
      </c>
      <c r="G376" s="253">
        <v>0</v>
      </c>
      <c r="H376" s="253">
        <v>195019228.52000001</v>
      </c>
    </row>
    <row r="377" spans="1:8">
      <c r="A377" s="228" t="s">
        <v>739</v>
      </c>
      <c r="B377" s="229" t="s">
        <v>267</v>
      </c>
      <c r="C377" s="253">
        <v>0</v>
      </c>
      <c r="D377" s="253">
        <v>18851736.120000001</v>
      </c>
      <c r="E377" s="253">
        <v>0</v>
      </c>
      <c r="F377" s="253">
        <v>18851736.120000001</v>
      </c>
      <c r="G377" s="253">
        <v>0</v>
      </c>
      <c r="H377" s="253">
        <v>18851736.120000001</v>
      </c>
    </row>
    <row r="378" spans="1:8">
      <c r="A378" s="228" t="s">
        <v>740</v>
      </c>
      <c r="B378" s="229" t="s">
        <v>269</v>
      </c>
      <c r="C378" s="253">
        <v>0</v>
      </c>
      <c r="D378" s="253">
        <v>176167492.40000001</v>
      </c>
      <c r="E378" s="253">
        <v>0</v>
      </c>
      <c r="F378" s="253">
        <v>176167492.40000001</v>
      </c>
      <c r="G378" s="253">
        <v>0</v>
      </c>
      <c r="H378" s="253">
        <v>176167492.40000001</v>
      </c>
    </row>
    <row r="379" spans="1:8">
      <c r="A379" s="228" t="s">
        <v>741</v>
      </c>
      <c r="B379" s="229" t="s">
        <v>311</v>
      </c>
      <c r="C379" s="253">
        <v>0</v>
      </c>
      <c r="D379" s="253">
        <v>24208392.879999999</v>
      </c>
      <c r="E379" s="253">
        <v>0</v>
      </c>
      <c r="F379" s="253">
        <v>24208392.879999999</v>
      </c>
      <c r="G379" s="253">
        <v>0</v>
      </c>
      <c r="H379" s="253">
        <v>24208392.879999999</v>
      </c>
    </row>
    <row r="380" spans="1:8">
      <c r="A380" s="228" t="s">
        <v>742</v>
      </c>
      <c r="B380" s="229" t="s">
        <v>296</v>
      </c>
      <c r="C380" s="253">
        <v>0</v>
      </c>
      <c r="D380" s="253">
        <v>24208392.879999999</v>
      </c>
      <c r="E380" s="253">
        <v>0</v>
      </c>
      <c r="F380" s="253">
        <v>24208392.879999999</v>
      </c>
      <c r="G380" s="253">
        <v>0</v>
      </c>
      <c r="H380" s="253">
        <v>24208392.879999999</v>
      </c>
    </row>
    <row r="381" spans="1:8">
      <c r="A381" s="230" t="s">
        <v>195</v>
      </c>
      <c r="B381" s="227" t="s">
        <v>196</v>
      </c>
      <c r="C381" s="252">
        <v>0</v>
      </c>
      <c r="D381" s="252">
        <v>107012860</v>
      </c>
      <c r="E381" s="252">
        <v>0</v>
      </c>
      <c r="F381" s="252">
        <v>107012860</v>
      </c>
      <c r="G381" s="252">
        <v>0</v>
      </c>
      <c r="H381" s="252">
        <v>107012860</v>
      </c>
    </row>
    <row r="382" spans="1:8">
      <c r="A382" s="228" t="s">
        <v>743</v>
      </c>
      <c r="B382" s="229" t="s">
        <v>352</v>
      </c>
      <c r="C382" s="253">
        <v>0</v>
      </c>
      <c r="D382" s="253">
        <v>107012860</v>
      </c>
      <c r="E382" s="253">
        <v>0</v>
      </c>
      <c r="F382" s="253">
        <v>107012860</v>
      </c>
      <c r="G382" s="253">
        <v>0</v>
      </c>
      <c r="H382" s="253">
        <v>107012860</v>
      </c>
    </row>
    <row r="383" spans="1:8">
      <c r="A383" s="228" t="s">
        <v>744</v>
      </c>
      <c r="B383" s="229" t="s">
        <v>352</v>
      </c>
      <c r="C383" s="253">
        <v>0</v>
      </c>
      <c r="D383" s="253">
        <v>107012860</v>
      </c>
      <c r="E383" s="253">
        <v>0</v>
      </c>
      <c r="F383" s="253">
        <v>107012860</v>
      </c>
      <c r="G383" s="253">
        <v>0</v>
      </c>
      <c r="H383" s="253">
        <v>107012860</v>
      </c>
    </row>
    <row r="384" spans="1:8">
      <c r="A384" s="230" t="s">
        <v>197</v>
      </c>
      <c r="B384" s="227" t="s">
        <v>198</v>
      </c>
      <c r="C384" s="252">
        <v>0</v>
      </c>
      <c r="D384" s="252">
        <v>3200086405</v>
      </c>
      <c r="E384" s="252">
        <v>2102207199</v>
      </c>
      <c r="F384" s="252">
        <v>1097879206</v>
      </c>
      <c r="G384" s="252">
        <v>0</v>
      </c>
      <c r="H384" s="252">
        <v>1097879206</v>
      </c>
    </row>
    <row r="385" spans="1:8">
      <c r="A385" s="228" t="s">
        <v>745</v>
      </c>
      <c r="B385" s="229" t="s">
        <v>564</v>
      </c>
      <c r="C385" s="253">
        <v>0</v>
      </c>
      <c r="D385" s="253">
        <v>3200086405</v>
      </c>
      <c r="E385" s="253">
        <v>2102207199</v>
      </c>
      <c r="F385" s="253">
        <v>1097879206</v>
      </c>
      <c r="G385" s="253">
        <v>0</v>
      </c>
      <c r="H385" s="253">
        <v>1097879206</v>
      </c>
    </row>
    <row r="386" spans="1:8">
      <c r="A386" s="228" t="s">
        <v>746</v>
      </c>
      <c r="B386" s="229" t="s">
        <v>564</v>
      </c>
      <c r="C386" s="253">
        <v>0</v>
      </c>
      <c r="D386" s="253">
        <v>3200086405</v>
      </c>
      <c r="E386" s="253">
        <v>2102207199</v>
      </c>
      <c r="F386" s="253">
        <v>1097879206</v>
      </c>
      <c r="G386" s="253">
        <v>0</v>
      </c>
      <c r="H386" s="253">
        <v>1097879206</v>
      </c>
    </row>
    <row r="387" spans="1:8">
      <c r="A387" s="231" t="s">
        <v>199</v>
      </c>
      <c r="B387" s="225" t="s">
        <v>201</v>
      </c>
      <c r="C387" s="248">
        <v>0</v>
      </c>
      <c r="D387" s="248">
        <v>33103282</v>
      </c>
      <c r="E387" s="248">
        <v>5477025.7199999997</v>
      </c>
      <c r="F387" s="248">
        <v>27626256.280000001</v>
      </c>
      <c r="G387" s="248">
        <v>0</v>
      </c>
      <c r="H387" s="248">
        <v>27626256.280000001</v>
      </c>
    </row>
    <row r="388" spans="1:8">
      <c r="A388" s="230" t="s">
        <v>200</v>
      </c>
      <c r="B388" s="227" t="s">
        <v>167</v>
      </c>
      <c r="C388" s="252">
        <v>0</v>
      </c>
      <c r="D388" s="252">
        <v>21297743</v>
      </c>
      <c r="E388" s="252">
        <v>1150359</v>
      </c>
      <c r="F388" s="252">
        <v>20147384</v>
      </c>
      <c r="G388" s="252">
        <v>0</v>
      </c>
      <c r="H388" s="252">
        <v>20147384</v>
      </c>
    </row>
    <row r="389" spans="1:8">
      <c r="A389" s="228" t="s">
        <v>813</v>
      </c>
      <c r="B389" s="229" t="s">
        <v>814</v>
      </c>
      <c r="C389" s="253">
        <v>0</v>
      </c>
      <c r="D389" s="253">
        <v>21297743</v>
      </c>
      <c r="E389" s="253">
        <v>1150359</v>
      </c>
      <c r="F389" s="253">
        <v>20147384</v>
      </c>
      <c r="G389" s="253">
        <v>0</v>
      </c>
      <c r="H389" s="253">
        <v>20147384</v>
      </c>
    </row>
    <row r="390" spans="1:8">
      <c r="A390" s="228" t="s">
        <v>815</v>
      </c>
      <c r="B390" s="229" t="s">
        <v>644</v>
      </c>
      <c r="C390" s="253">
        <v>0</v>
      </c>
      <c r="D390" s="253">
        <v>21297743</v>
      </c>
      <c r="E390" s="253">
        <v>1150359</v>
      </c>
      <c r="F390" s="253">
        <v>20147384</v>
      </c>
      <c r="G390" s="253">
        <v>0</v>
      </c>
      <c r="H390" s="253">
        <v>20147384</v>
      </c>
    </row>
    <row r="391" spans="1:8">
      <c r="A391" s="230" t="s">
        <v>202</v>
      </c>
      <c r="B391" s="227" t="s">
        <v>203</v>
      </c>
      <c r="C391" s="252">
        <v>0</v>
      </c>
      <c r="D391" s="252">
        <v>5900816</v>
      </c>
      <c r="E391" s="252">
        <v>4326666.72</v>
      </c>
      <c r="F391" s="252">
        <v>1574149.28</v>
      </c>
      <c r="G391" s="252">
        <v>0</v>
      </c>
      <c r="H391" s="252">
        <v>1574149.28</v>
      </c>
    </row>
    <row r="392" spans="1:8">
      <c r="A392" s="228" t="s">
        <v>834</v>
      </c>
      <c r="B392" s="229" t="s">
        <v>835</v>
      </c>
      <c r="C392" s="253">
        <v>0</v>
      </c>
      <c r="D392" s="253">
        <v>5900000</v>
      </c>
      <c r="E392" s="253">
        <v>4326666.72</v>
      </c>
      <c r="F392" s="253">
        <v>1573333.28</v>
      </c>
      <c r="G392" s="253">
        <v>0</v>
      </c>
      <c r="H392" s="253">
        <v>1573333.28</v>
      </c>
    </row>
    <row r="393" spans="1:8">
      <c r="A393" s="228" t="s">
        <v>836</v>
      </c>
      <c r="B393" s="229" t="s">
        <v>265</v>
      </c>
      <c r="C393" s="253">
        <v>0</v>
      </c>
      <c r="D393" s="253">
        <v>5900000</v>
      </c>
      <c r="E393" s="253">
        <v>4326666.72</v>
      </c>
      <c r="F393" s="253">
        <v>1573333.28</v>
      </c>
      <c r="G393" s="253">
        <v>0</v>
      </c>
      <c r="H393" s="253">
        <v>1573333.28</v>
      </c>
    </row>
    <row r="394" spans="1:8">
      <c r="A394" s="228" t="s">
        <v>747</v>
      </c>
      <c r="B394" s="229" t="s">
        <v>748</v>
      </c>
      <c r="C394" s="253">
        <v>0</v>
      </c>
      <c r="D394" s="253">
        <v>816</v>
      </c>
      <c r="E394" s="253">
        <v>0</v>
      </c>
      <c r="F394" s="253">
        <v>816</v>
      </c>
      <c r="G394" s="253">
        <v>0</v>
      </c>
      <c r="H394" s="253">
        <v>816</v>
      </c>
    </row>
    <row r="395" spans="1:8">
      <c r="A395" s="228" t="s">
        <v>749</v>
      </c>
      <c r="B395" s="229" t="s">
        <v>640</v>
      </c>
      <c r="C395" s="253">
        <v>0</v>
      </c>
      <c r="D395" s="253">
        <v>816</v>
      </c>
      <c r="E395" s="253">
        <v>0</v>
      </c>
      <c r="F395" s="253">
        <v>816</v>
      </c>
      <c r="G395" s="253">
        <v>0</v>
      </c>
      <c r="H395" s="253">
        <v>816</v>
      </c>
    </row>
    <row r="396" spans="1:8">
      <c r="A396" s="230" t="s">
        <v>204</v>
      </c>
      <c r="B396" s="227" t="s">
        <v>750</v>
      </c>
      <c r="C396" s="252">
        <v>0</v>
      </c>
      <c r="D396" s="252">
        <v>5904723</v>
      </c>
      <c r="E396" s="252">
        <v>0</v>
      </c>
      <c r="F396" s="252">
        <v>5904723</v>
      </c>
      <c r="G396" s="252">
        <v>0</v>
      </c>
      <c r="H396" s="252">
        <v>5904723</v>
      </c>
    </row>
    <row r="397" spans="1:8">
      <c r="A397" s="228" t="s">
        <v>751</v>
      </c>
      <c r="B397" s="229" t="s">
        <v>243</v>
      </c>
      <c r="C397" s="253">
        <v>0</v>
      </c>
      <c r="D397" s="253">
        <v>5904723</v>
      </c>
      <c r="E397" s="253">
        <v>0</v>
      </c>
      <c r="F397" s="253">
        <v>5904723</v>
      </c>
      <c r="G397" s="253">
        <v>0</v>
      </c>
      <c r="H397" s="253">
        <v>5904723</v>
      </c>
    </row>
    <row r="398" spans="1:8">
      <c r="A398" s="228" t="s">
        <v>752</v>
      </c>
      <c r="B398" s="229" t="s">
        <v>243</v>
      </c>
      <c r="C398" s="253">
        <v>0</v>
      </c>
      <c r="D398" s="253">
        <v>5904723</v>
      </c>
      <c r="E398" s="253">
        <v>0</v>
      </c>
      <c r="F398" s="253">
        <v>5904723</v>
      </c>
      <c r="G398" s="253">
        <v>0</v>
      </c>
      <c r="H398" s="253">
        <v>5904723</v>
      </c>
    </row>
    <row r="399" spans="1:8">
      <c r="A399" s="232" t="s">
        <v>106</v>
      </c>
      <c r="B399" s="223" t="s">
        <v>107</v>
      </c>
      <c r="C399" s="247">
        <v>0</v>
      </c>
      <c r="D399" s="247">
        <v>19319512855</v>
      </c>
      <c r="E399" s="247">
        <v>19319512855</v>
      </c>
      <c r="F399" s="247">
        <v>0</v>
      </c>
      <c r="G399" s="247">
        <v>0</v>
      </c>
      <c r="H399" s="247">
        <v>0</v>
      </c>
    </row>
    <row r="400" spans="1:8">
      <c r="A400" s="231" t="s">
        <v>110</v>
      </c>
      <c r="B400" s="225" t="s">
        <v>111</v>
      </c>
      <c r="C400" s="248">
        <v>347088385</v>
      </c>
      <c r="D400" s="248">
        <v>0</v>
      </c>
      <c r="E400" s="248">
        <v>0</v>
      </c>
      <c r="F400" s="248">
        <v>347088385</v>
      </c>
      <c r="G400" s="248">
        <v>0</v>
      </c>
      <c r="H400" s="248">
        <v>347088385</v>
      </c>
    </row>
    <row r="401" spans="1:8">
      <c r="A401" s="230" t="s">
        <v>114</v>
      </c>
      <c r="B401" s="227" t="s">
        <v>115</v>
      </c>
      <c r="C401" s="252">
        <v>347088385</v>
      </c>
      <c r="D401" s="252">
        <v>0</v>
      </c>
      <c r="E401" s="252">
        <v>0</v>
      </c>
      <c r="F401" s="252">
        <v>347088385</v>
      </c>
      <c r="G401" s="252">
        <v>0</v>
      </c>
      <c r="H401" s="252">
        <v>347088385</v>
      </c>
    </row>
    <row r="402" spans="1:8">
      <c r="A402" s="228" t="s">
        <v>753</v>
      </c>
      <c r="B402" s="229" t="s">
        <v>754</v>
      </c>
      <c r="C402" s="253">
        <v>347088385</v>
      </c>
      <c r="D402" s="253">
        <v>0</v>
      </c>
      <c r="E402" s="253">
        <v>0</v>
      </c>
      <c r="F402" s="253">
        <v>347088385</v>
      </c>
      <c r="G402" s="253">
        <v>0</v>
      </c>
      <c r="H402" s="253">
        <v>347088385</v>
      </c>
    </row>
    <row r="403" spans="1:8">
      <c r="A403" s="228" t="s">
        <v>755</v>
      </c>
      <c r="B403" s="229" t="s">
        <v>754</v>
      </c>
      <c r="C403" s="253">
        <v>347088385</v>
      </c>
      <c r="D403" s="253">
        <v>0</v>
      </c>
      <c r="E403" s="253">
        <v>0</v>
      </c>
      <c r="F403" s="253">
        <v>347088385</v>
      </c>
      <c r="G403" s="253">
        <v>0</v>
      </c>
      <c r="H403" s="253">
        <v>347088385</v>
      </c>
    </row>
    <row r="404" spans="1:8">
      <c r="A404" s="231" t="s">
        <v>118</v>
      </c>
      <c r="B404" s="225" t="s">
        <v>119</v>
      </c>
      <c r="C404" s="248">
        <v>1311729843.9000001</v>
      </c>
      <c r="D404" s="248">
        <v>9117990596</v>
      </c>
      <c r="E404" s="248">
        <v>9974736337</v>
      </c>
      <c r="F404" s="248">
        <v>454984102.89999998</v>
      </c>
      <c r="G404" s="248">
        <v>0</v>
      </c>
      <c r="H404" s="248">
        <v>454984102.89999998</v>
      </c>
    </row>
    <row r="405" spans="1:8">
      <c r="A405" s="230" t="s">
        <v>122</v>
      </c>
      <c r="B405" s="227" t="s">
        <v>123</v>
      </c>
      <c r="C405" s="252">
        <v>261811362</v>
      </c>
      <c r="D405" s="252">
        <v>0</v>
      </c>
      <c r="E405" s="252">
        <v>226785922</v>
      </c>
      <c r="F405" s="252">
        <v>35025440</v>
      </c>
      <c r="G405" s="252">
        <v>0</v>
      </c>
      <c r="H405" s="252">
        <v>35025440</v>
      </c>
    </row>
    <row r="406" spans="1:8">
      <c r="A406" s="228" t="s">
        <v>759</v>
      </c>
      <c r="B406" s="229" t="s">
        <v>597</v>
      </c>
      <c r="C406" s="253">
        <v>261811362</v>
      </c>
      <c r="D406" s="253">
        <v>0</v>
      </c>
      <c r="E406" s="253">
        <v>226785922</v>
      </c>
      <c r="F406" s="253">
        <v>35025440</v>
      </c>
      <c r="G406" s="253">
        <v>0</v>
      </c>
      <c r="H406" s="253">
        <v>35025440</v>
      </c>
    </row>
    <row r="407" spans="1:8">
      <c r="A407" s="228" t="s">
        <v>760</v>
      </c>
      <c r="B407" s="229" t="s">
        <v>597</v>
      </c>
      <c r="C407" s="253">
        <v>261811362</v>
      </c>
      <c r="D407" s="253">
        <v>0</v>
      </c>
      <c r="E407" s="253">
        <v>226785922</v>
      </c>
      <c r="F407" s="253">
        <v>35025440</v>
      </c>
      <c r="G407" s="253">
        <v>0</v>
      </c>
      <c r="H407" s="253">
        <v>35025440</v>
      </c>
    </row>
    <row r="408" spans="1:8">
      <c r="A408" s="230" t="s">
        <v>126</v>
      </c>
      <c r="B408" s="227" t="s">
        <v>127</v>
      </c>
      <c r="C408" s="252">
        <v>1049918481.9</v>
      </c>
      <c r="D408" s="252">
        <v>9117990596</v>
      </c>
      <c r="E408" s="252">
        <v>9747950415</v>
      </c>
      <c r="F408" s="252">
        <v>419958662.89999998</v>
      </c>
      <c r="G408" s="252">
        <v>0</v>
      </c>
      <c r="H408" s="252">
        <v>419958662.89999998</v>
      </c>
    </row>
    <row r="409" spans="1:8">
      <c r="A409" s="228" t="s">
        <v>761</v>
      </c>
      <c r="B409" s="229" t="s">
        <v>762</v>
      </c>
      <c r="C409" s="253">
        <v>1049918481.9</v>
      </c>
      <c r="D409" s="253">
        <v>9117990596</v>
      </c>
      <c r="E409" s="253">
        <v>9747950415</v>
      </c>
      <c r="F409" s="253">
        <v>419958662.89999998</v>
      </c>
      <c r="G409" s="253">
        <v>0</v>
      </c>
      <c r="H409" s="253">
        <v>419958662.89999998</v>
      </c>
    </row>
    <row r="410" spans="1:8">
      <c r="A410" s="228" t="s">
        <v>763</v>
      </c>
      <c r="B410" s="229" t="s">
        <v>762</v>
      </c>
      <c r="C410" s="253">
        <v>1049918481.9</v>
      </c>
      <c r="D410" s="253">
        <v>9117990596</v>
      </c>
      <c r="E410" s="253">
        <v>9747950415</v>
      </c>
      <c r="F410" s="253">
        <v>419958662.89999998</v>
      </c>
      <c r="G410" s="253">
        <v>0</v>
      </c>
      <c r="H410" s="253">
        <v>419958662.89999998</v>
      </c>
    </row>
    <row r="411" spans="1:8">
      <c r="A411" s="231" t="s">
        <v>130</v>
      </c>
      <c r="B411" s="225" t="s">
        <v>131</v>
      </c>
      <c r="C411" s="248">
        <v>-1658818228.9000001</v>
      </c>
      <c r="D411" s="248">
        <v>10201522259</v>
      </c>
      <c r="E411" s="248">
        <v>9344776518</v>
      </c>
      <c r="F411" s="248">
        <v>-802072487.89999998</v>
      </c>
      <c r="G411" s="248">
        <v>0</v>
      </c>
      <c r="H411" s="248">
        <v>-802072487.89999998</v>
      </c>
    </row>
    <row r="412" spans="1:8">
      <c r="A412" s="230" t="s">
        <v>134</v>
      </c>
      <c r="B412" s="227" t="s">
        <v>764</v>
      </c>
      <c r="C412" s="252">
        <v>-347088385</v>
      </c>
      <c r="D412" s="252">
        <v>0</v>
      </c>
      <c r="E412" s="252">
        <v>0</v>
      </c>
      <c r="F412" s="252">
        <v>-347088385</v>
      </c>
      <c r="G412" s="252">
        <v>0</v>
      </c>
      <c r="H412" s="252">
        <v>-347088385</v>
      </c>
    </row>
    <row r="413" spans="1:8">
      <c r="A413" s="228" t="s">
        <v>765</v>
      </c>
      <c r="B413" s="229" t="s">
        <v>766</v>
      </c>
      <c r="C413" s="253">
        <v>-347088385</v>
      </c>
      <c r="D413" s="253">
        <v>0</v>
      </c>
      <c r="E413" s="253">
        <v>0</v>
      </c>
      <c r="F413" s="253">
        <v>-347088385</v>
      </c>
      <c r="G413" s="253">
        <v>0</v>
      </c>
      <c r="H413" s="253">
        <v>-347088385</v>
      </c>
    </row>
    <row r="414" spans="1:8">
      <c r="A414" s="228" t="s">
        <v>767</v>
      </c>
      <c r="B414" s="229" t="s">
        <v>766</v>
      </c>
      <c r="C414" s="253">
        <v>-347088385</v>
      </c>
      <c r="D414" s="253">
        <v>0</v>
      </c>
      <c r="E414" s="253">
        <v>0</v>
      </c>
      <c r="F414" s="253">
        <v>-347088385</v>
      </c>
      <c r="G414" s="253">
        <v>0</v>
      </c>
      <c r="H414" s="253">
        <v>-347088385</v>
      </c>
    </row>
    <row r="415" spans="1:8">
      <c r="A415" s="230" t="s">
        <v>138</v>
      </c>
      <c r="B415" s="227" t="s">
        <v>139</v>
      </c>
      <c r="C415" s="252">
        <v>-1311729843.9000001</v>
      </c>
      <c r="D415" s="252">
        <v>10201522259</v>
      </c>
      <c r="E415" s="252">
        <v>9344776518</v>
      </c>
      <c r="F415" s="252">
        <v>-454984102.89999998</v>
      </c>
      <c r="G415" s="252">
        <v>0</v>
      </c>
      <c r="H415" s="252">
        <v>-454984102.89999998</v>
      </c>
    </row>
    <row r="416" spans="1:8">
      <c r="A416" s="228" t="s">
        <v>768</v>
      </c>
      <c r="B416" s="229" t="s">
        <v>769</v>
      </c>
      <c r="C416" s="253">
        <v>-261811362</v>
      </c>
      <c r="D416" s="253">
        <v>226785922</v>
      </c>
      <c r="E416" s="253">
        <v>0</v>
      </c>
      <c r="F416" s="253">
        <v>-35025440</v>
      </c>
      <c r="G416" s="253">
        <v>0</v>
      </c>
      <c r="H416" s="253">
        <v>-35025440</v>
      </c>
    </row>
    <row r="417" spans="1:8">
      <c r="A417" s="228" t="s">
        <v>770</v>
      </c>
      <c r="B417" s="229" t="s">
        <v>769</v>
      </c>
      <c r="C417" s="253">
        <v>-261811362</v>
      </c>
      <c r="D417" s="253">
        <v>226785922</v>
      </c>
      <c r="E417" s="253">
        <v>0</v>
      </c>
      <c r="F417" s="253">
        <v>-35025440</v>
      </c>
      <c r="G417" s="253">
        <v>0</v>
      </c>
      <c r="H417" s="253">
        <v>-35025440</v>
      </c>
    </row>
    <row r="418" spans="1:8">
      <c r="A418" s="228" t="s">
        <v>771</v>
      </c>
      <c r="B418" s="229" t="s">
        <v>772</v>
      </c>
      <c r="C418" s="253">
        <v>-1049918481.9</v>
      </c>
      <c r="D418" s="253">
        <v>9974736337</v>
      </c>
      <c r="E418" s="253">
        <v>9344776518</v>
      </c>
      <c r="F418" s="253">
        <v>-419958662.89999998</v>
      </c>
      <c r="G418" s="253">
        <v>0</v>
      </c>
      <c r="H418" s="253">
        <v>-419958662.89999998</v>
      </c>
    </row>
    <row r="419" spans="1:8">
      <c r="A419" s="228" t="s">
        <v>773</v>
      </c>
      <c r="B419" s="229" t="s">
        <v>762</v>
      </c>
      <c r="C419" s="253">
        <v>-1049918481.9</v>
      </c>
      <c r="D419" s="253">
        <v>9974736337</v>
      </c>
      <c r="E419" s="253">
        <v>9344776518</v>
      </c>
      <c r="F419" s="253">
        <v>-419958662.89999998</v>
      </c>
      <c r="G419" s="253">
        <v>0</v>
      </c>
      <c r="H419" s="253">
        <v>-419958662.89999998</v>
      </c>
    </row>
    <row r="420" spans="1:8">
      <c r="A420" s="232" t="s">
        <v>108</v>
      </c>
      <c r="B420" s="223" t="s">
        <v>109</v>
      </c>
      <c r="C420" s="247">
        <v>0</v>
      </c>
      <c r="D420" s="247">
        <v>2327813630112.0601</v>
      </c>
      <c r="E420" s="247">
        <v>2327813630112.0601</v>
      </c>
      <c r="F420" s="247">
        <v>0</v>
      </c>
      <c r="G420" s="247">
        <v>0</v>
      </c>
      <c r="H420" s="247">
        <v>0</v>
      </c>
    </row>
    <row r="421" spans="1:8">
      <c r="A421" s="231" t="s">
        <v>112</v>
      </c>
      <c r="B421" s="225" t="s">
        <v>113</v>
      </c>
      <c r="C421" s="248">
        <v>71731278249.320007</v>
      </c>
      <c r="D421" s="248">
        <v>1181780136237.9199</v>
      </c>
      <c r="E421" s="248">
        <v>1143126189341.77</v>
      </c>
      <c r="F421" s="248">
        <v>33077331353.169998</v>
      </c>
      <c r="G421" s="248">
        <v>0</v>
      </c>
      <c r="H421" s="248">
        <v>33077331353.169998</v>
      </c>
    </row>
    <row r="422" spans="1:8">
      <c r="A422" s="230" t="s">
        <v>116</v>
      </c>
      <c r="B422" s="227" t="s">
        <v>117</v>
      </c>
      <c r="C422" s="252">
        <v>70563412176</v>
      </c>
      <c r="D422" s="252">
        <v>1180608824710</v>
      </c>
      <c r="E422" s="252">
        <v>1142867703101</v>
      </c>
      <c r="F422" s="252">
        <v>32822290567</v>
      </c>
      <c r="G422" s="252">
        <v>0</v>
      </c>
      <c r="H422" s="252">
        <v>32822290567</v>
      </c>
    </row>
    <row r="423" spans="1:8">
      <c r="A423" s="228" t="s">
        <v>774</v>
      </c>
      <c r="B423" s="229" t="s">
        <v>775</v>
      </c>
      <c r="C423" s="253">
        <v>70563412176</v>
      </c>
      <c r="D423" s="253">
        <v>1180608824710</v>
      </c>
      <c r="E423" s="253">
        <v>1142867703101</v>
      </c>
      <c r="F423" s="253">
        <v>32822290567</v>
      </c>
      <c r="G423" s="253">
        <v>0</v>
      </c>
      <c r="H423" s="253">
        <v>32822290567</v>
      </c>
    </row>
    <row r="424" spans="1:8">
      <c r="A424" s="228" t="s">
        <v>776</v>
      </c>
      <c r="B424" s="229" t="s">
        <v>775</v>
      </c>
      <c r="C424" s="253">
        <v>70563412176</v>
      </c>
      <c r="D424" s="253">
        <v>1180608824710</v>
      </c>
      <c r="E424" s="253">
        <v>1142867703101</v>
      </c>
      <c r="F424" s="253">
        <v>32822290567</v>
      </c>
      <c r="G424" s="253">
        <v>0</v>
      </c>
      <c r="H424" s="253">
        <v>32822290567</v>
      </c>
    </row>
    <row r="425" spans="1:8">
      <c r="A425" s="230" t="s">
        <v>120</v>
      </c>
      <c r="B425" s="227" t="s">
        <v>121</v>
      </c>
      <c r="C425" s="252">
        <v>1167866073.3199999</v>
      </c>
      <c r="D425" s="252">
        <v>1171311527.9200001</v>
      </c>
      <c r="E425" s="252">
        <v>258486240.77000001</v>
      </c>
      <c r="F425" s="252">
        <v>255040786.16999999</v>
      </c>
      <c r="G425" s="252">
        <v>0</v>
      </c>
      <c r="H425" s="252">
        <v>255040786.16999999</v>
      </c>
    </row>
    <row r="426" spans="1:8">
      <c r="A426" s="228" t="s">
        <v>777</v>
      </c>
      <c r="B426" s="229" t="s">
        <v>778</v>
      </c>
      <c r="C426" s="253">
        <v>1167866073.3199999</v>
      </c>
      <c r="D426" s="253">
        <v>1171311527.9200001</v>
      </c>
      <c r="E426" s="253">
        <v>258486240.77000001</v>
      </c>
      <c r="F426" s="253">
        <v>255040786.16999999</v>
      </c>
      <c r="G426" s="253">
        <v>0</v>
      </c>
      <c r="H426" s="253">
        <v>255040786.16999999</v>
      </c>
    </row>
    <row r="427" spans="1:8">
      <c r="A427" s="228" t="s">
        <v>779</v>
      </c>
      <c r="B427" s="229" t="s">
        <v>778</v>
      </c>
      <c r="C427" s="253">
        <v>1167866073.3199999</v>
      </c>
      <c r="D427" s="253">
        <v>1171311527.9200001</v>
      </c>
      <c r="E427" s="253">
        <v>258486240.77000001</v>
      </c>
      <c r="F427" s="253">
        <v>255040786.16999999</v>
      </c>
      <c r="G427" s="253">
        <v>0</v>
      </c>
      <c r="H427" s="253">
        <v>255040786.16999999</v>
      </c>
    </row>
    <row r="428" spans="1:8">
      <c r="A428" s="231" t="s">
        <v>124</v>
      </c>
      <c r="B428" s="225" t="s">
        <v>125</v>
      </c>
      <c r="C428" s="248">
        <v>1338186070.3699999</v>
      </c>
      <c r="D428" s="248">
        <v>1338186070.3699999</v>
      </c>
      <c r="E428" s="248">
        <v>1568714125</v>
      </c>
      <c r="F428" s="248">
        <v>1568714125</v>
      </c>
      <c r="G428" s="248">
        <v>0</v>
      </c>
      <c r="H428" s="248">
        <v>1568714125</v>
      </c>
    </row>
    <row r="429" spans="1:8">
      <c r="A429" s="230" t="s">
        <v>128</v>
      </c>
      <c r="B429" s="227" t="s">
        <v>129</v>
      </c>
      <c r="C429" s="252">
        <v>1338186070.3699999</v>
      </c>
      <c r="D429" s="252">
        <v>1338186070.3699999</v>
      </c>
      <c r="E429" s="252">
        <v>1568714125</v>
      </c>
      <c r="F429" s="252">
        <v>1568714125</v>
      </c>
      <c r="G429" s="252">
        <v>0</v>
      </c>
      <c r="H429" s="252">
        <v>1568714125</v>
      </c>
    </row>
    <row r="430" spans="1:8">
      <c r="A430" s="228" t="s">
        <v>780</v>
      </c>
      <c r="B430" s="229" t="s">
        <v>781</v>
      </c>
      <c r="C430" s="253">
        <v>1338186070.3699999</v>
      </c>
      <c r="D430" s="253">
        <v>1338186070.3699999</v>
      </c>
      <c r="E430" s="253">
        <v>1568714125</v>
      </c>
      <c r="F430" s="253">
        <v>1568714125</v>
      </c>
      <c r="G430" s="253">
        <v>0</v>
      </c>
      <c r="H430" s="253">
        <v>1568714125</v>
      </c>
    </row>
    <row r="431" spans="1:8">
      <c r="A431" s="228" t="s">
        <v>782</v>
      </c>
      <c r="B431" s="229" t="s">
        <v>781</v>
      </c>
      <c r="C431" s="253">
        <v>1338186070.3699999</v>
      </c>
      <c r="D431" s="253">
        <v>1338186070.3699999</v>
      </c>
      <c r="E431" s="253">
        <v>1568714125</v>
      </c>
      <c r="F431" s="253">
        <v>1568714125</v>
      </c>
      <c r="G431" s="253">
        <v>0</v>
      </c>
      <c r="H431" s="253">
        <v>1568714125</v>
      </c>
    </row>
    <row r="432" spans="1:8">
      <c r="A432" s="231" t="s">
        <v>132</v>
      </c>
      <c r="B432" s="225" t="s">
        <v>133</v>
      </c>
      <c r="C432" s="248">
        <v>-73069464319.690002</v>
      </c>
      <c r="D432" s="248">
        <v>1144695307803.77</v>
      </c>
      <c r="E432" s="248">
        <v>1183118726645.29</v>
      </c>
      <c r="F432" s="248">
        <v>-34646045478.169998</v>
      </c>
      <c r="G432" s="248">
        <v>0</v>
      </c>
      <c r="H432" s="248">
        <v>-34646045478.169998</v>
      </c>
    </row>
    <row r="433" spans="1:8">
      <c r="A433" s="230" t="s">
        <v>136</v>
      </c>
      <c r="B433" s="227" t="s">
        <v>137</v>
      </c>
      <c r="C433" s="252">
        <v>-71731278249.320007</v>
      </c>
      <c r="D433" s="252">
        <v>1143126593678.77</v>
      </c>
      <c r="E433" s="252">
        <v>1181780540574.9199</v>
      </c>
      <c r="F433" s="252">
        <v>-33077331353.169998</v>
      </c>
      <c r="G433" s="252">
        <v>0</v>
      </c>
      <c r="H433" s="252">
        <v>-33077331353.169998</v>
      </c>
    </row>
    <row r="434" spans="1:8">
      <c r="A434" s="228" t="s">
        <v>783</v>
      </c>
      <c r="B434" s="229" t="s">
        <v>784</v>
      </c>
      <c r="C434" s="253">
        <v>-70563412176</v>
      </c>
      <c r="D434" s="253">
        <v>1142868107438</v>
      </c>
      <c r="E434" s="253">
        <v>1180609229047</v>
      </c>
      <c r="F434" s="253">
        <v>-32822290567</v>
      </c>
      <c r="G434" s="253">
        <v>0</v>
      </c>
      <c r="H434" s="253">
        <v>-32822290567</v>
      </c>
    </row>
    <row r="435" spans="1:8">
      <c r="A435" s="228" t="s">
        <v>785</v>
      </c>
      <c r="B435" s="229" t="s">
        <v>784</v>
      </c>
      <c r="C435" s="253">
        <v>-70563412176</v>
      </c>
      <c r="D435" s="253">
        <v>1142868107438</v>
      </c>
      <c r="E435" s="253">
        <v>1180609229047</v>
      </c>
      <c r="F435" s="253">
        <v>-32822290567</v>
      </c>
      <c r="G435" s="253">
        <v>0</v>
      </c>
      <c r="H435" s="253">
        <v>-32822290567</v>
      </c>
    </row>
    <row r="436" spans="1:8">
      <c r="A436" s="228" t="s">
        <v>786</v>
      </c>
      <c r="B436" s="229" t="s">
        <v>787</v>
      </c>
      <c r="C436" s="253">
        <v>-1167866073.3199999</v>
      </c>
      <c r="D436" s="253">
        <v>258486240.77000001</v>
      </c>
      <c r="E436" s="253">
        <v>1171311527.9200001</v>
      </c>
      <c r="F436" s="253">
        <v>-255040786.16999999</v>
      </c>
      <c r="G436" s="253">
        <v>0</v>
      </c>
      <c r="H436" s="253">
        <v>-255040786.16999999</v>
      </c>
    </row>
    <row r="437" spans="1:8">
      <c r="A437" s="228" t="s">
        <v>788</v>
      </c>
      <c r="B437" s="229" t="s">
        <v>787</v>
      </c>
      <c r="C437" s="253">
        <v>-1167866073.3199999</v>
      </c>
      <c r="D437" s="253">
        <v>258486240.77000001</v>
      </c>
      <c r="E437" s="253">
        <v>1171311527.9200001</v>
      </c>
      <c r="F437" s="253">
        <v>-255040786.16999999</v>
      </c>
      <c r="G437" s="253">
        <v>0</v>
      </c>
      <c r="H437" s="253">
        <v>-255040786.16999999</v>
      </c>
    </row>
    <row r="438" spans="1:8">
      <c r="A438" s="230" t="s">
        <v>140</v>
      </c>
      <c r="B438" s="227" t="s">
        <v>141</v>
      </c>
      <c r="C438" s="252">
        <v>-1338186070.3699999</v>
      </c>
      <c r="D438" s="252">
        <v>1568714125</v>
      </c>
      <c r="E438" s="252">
        <v>1338186070.3699999</v>
      </c>
      <c r="F438" s="252">
        <v>-1568714125</v>
      </c>
      <c r="G438" s="252">
        <v>0</v>
      </c>
      <c r="H438" s="252">
        <v>-1568714125</v>
      </c>
    </row>
    <row r="439" spans="1:8">
      <c r="A439" s="228" t="s">
        <v>789</v>
      </c>
      <c r="B439" s="229" t="s">
        <v>790</v>
      </c>
      <c r="C439" s="253">
        <v>-1338186070.3699999</v>
      </c>
      <c r="D439" s="253">
        <v>1568714125</v>
      </c>
      <c r="E439" s="253">
        <v>1338186070.3699999</v>
      </c>
      <c r="F439" s="253">
        <v>-1568714125</v>
      </c>
      <c r="G439" s="253">
        <v>0</v>
      </c>
      <c r="H439" s="253">
        <v>-1568714125</v>
      </c>
    </row>
    <row r="440" spans="1:8">
      <c r="A440" s="228" t="s">
        <v>791</v>
      </c>
      <c r="B440" s="229" t="s">
        <v>781</v>
      </c>
      <c r="C440" s="253">
        <v>-1338186070.3699999</v>
      </c>
      <c r="D440" s="253">
        <v>1568714125</v>
      </c>
      <c r="E440" s="253">
        <v>1338186070.3699999</v>
      </c>
      <c r="F440" s="253">
        <v>-1568714125</v>
      </c>
      <c r="G440" s="253">
        <v>0</v>
      </c>
      <c r="H440" s="253">
        <v>-1568714125</v>
      </c>
    </row>
  </sheetData>
  <printOptions horizontalCentered="1"/>
  <pageMargins left="0.25" right="0.15748031496062992" top="0.28999999999999998" bottom="0.32" header="0.51" footer="0.17"/>
  <pageSetup paperSize="9" scale="52" fitToHeight="6" orientation="portrait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DA03-1F3D-4416-9674-F845B9321E8C}">
  <dimension ref="B1:U174"/>
  <sheetViews>
    <sheetView showGridLines="0" view="pageBreakPreview" zoomScale="115" zoomScaleNormal="100" zoomScaleSheetLayoutView="115" workbookViewId="0">
      <pane ySplit="11" topLeftCell="A12" activePane="bottomLeft" state="frozen"/>
      <selection pane="bottomLeft" activeCell="N23" sqref="N23:Q23"/>
    </sheetView>
  </sheetViews>
  <sheetFormatPr baseColWidth="10" defaultRowHeight="15"/>
  <cols>
    <col min="1" max="1" width="1" style="234" customWidth="1"/>
    <col min="2" max="2" width="0.85546875" style="234" customWidth="1"/>
    <col min="3" max="3" width="1.5703125" style="234" customWidth="1"/>
    <col min="4" max="4" width="0.140625" style="234" customWidth="1"/>
    <col min="5" max="5" width="13.28515625" style="234" customWidth="1"/>
    <col min="6" max="6" width="13.7109375" style="234" customWidth="1"/>
    <col min="7" max="7" width="24.85546875" style="234" customWidth="1"/>
    <col min="8" max="8" width="18.28515625" style="234" customWidth="1"/>
    <col min="9" max="9" width="1" style="234" customWidth="1"/>
    <col min="10" max="10" width="18.85546875" style="234" customWidth="1"/>
    <col min="11" max="11" width="0.28515625" style="234" customWidth="1"/>
    <col min="12" max="12" width="1" style="234" customWidth="1"/>
    <col min="13" max="13" width="12.140625" style="234" customWidth="1"/>
    <col min="14" max="14" width="1.42578125" style="234" customWidth="1"/>
    <col min="15" max="15" width="1.28515625" style="234" customWidth="1"/>
    <col min="16" max="16" width="14.28515625" style="234" customWidth="1"/>
    <col min="17" max="17" width="6" style="234" customWidth="1"/>
    <col min="18" max="18" width="9.42578125" style="234" customWidth="1"/>
    <col min="19" max="19" width="1" style="234" customWidth="1"/>
    <col min="20" max="20" width="0.28515625" style="234" customWidth="1"/>
    <col min="21" max="21" width="12.140625" style="234" customWidth="1"/>
    <col min="22" max="22" width="49.5703125" style="234" customWidth="1"/>
    <col min="23" max="16384" width="11.42578125" style="234"/>
  </cols>
  <sheetData>
    <row r="1" spans="2:20" ht="7.15" customHeight="1">
      <c r="C1" s="243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39"/>
    </row>
    <row r="2" spans="2:20" ht="13.7" customHeight="1">
      <c r="C2" s="242"/>
      <c r="E2" s="406"/>
      <c r="F2" s="406"/>
      <c r="G2" s="407" t="s">
        <v>882</v>
      </c>
      <c r="H2" s="406"/>
      <c r="J2" s="238" t="s">
        <v>1048</v>
      </c>
      <c r="M2" s="408" t="s">
        <v>1047</v>
      </c>
      <c r="N2" s="406"/>
      <c r="P2" s="408" t="s">
        <v>1046</v>
      </c>
      <c r="Q2" s="406"/>
      <c r="R2" s="406"/>
      <c r="T2" s="237"/>
    </row>
    <row r="3" spans="2:20" ht="0.6" customHeight="1">
      <c r="C3" s="242"/>
      <c r="E3" s="406"/>
      <c r="F3" s="406"/>
      <c r="G3" s="406"/>
      <c r="H3" s="406"/>
      <c r="M3" s="406"/>
      <c r="N3" s="406"/>
      <c r="P3" s="406"/>
      <c r="Q3" s="406"/>
      <c r="R3" s="406"/>
      <c r="T3" s="237"/>
    </row>
    <row r="4" spans="2:20" ht="0" hidden="1" customHeight="1">
      <c r="C4" s="242"/>
      <c r="E4" s="406"/>
      <c r="F4" s="406"/>
      <c r="G4" s="406"/>
      <c r="H4" s="406"/>
      <c r="T4" s="237"/>
    </row>
    <row r="5" spans="2:20" ht="14.1" customHeight="1">
      <c r="C5" s="242"/>
      <c r="E5" s="406"/>
      <c r="F5" s="406"/>
      <c r="G5" s="406"/>
      <c r="H5" s="406"/>
      <c r="J5" s="409" t="s">
        <v>1045</v>
      </c>
      <c r="M5" s="408" t="s">
        <v>1044</v>
      </c>
      <c r="N5" s="406"/>
      <c r="P5" s="408" t="s">
        <v>1043</v>
      </c>
      <c r="Q5" s="406"/>
      <c r="R5" s="406"/>
      <c r="T5" s="237"/>
    </row>
    <row r="6" spans="2:20" ht="14.1" customHeight="1">
      <c r="C6" s="242"/>
      <c r="E6" s="406"/>
      <c r="F6" s="406"/>
      <c r="G6" s="406"/>
      <c r="H6" s="406"/>
      <c r="J6" s="406"/>
      <c r="T6" s="237"/>
    </row>
    <row r="7" spans="2:20" ht="0" hidden="1" customHeight="1">
      <c r="C7" s="242"/>
      <c r="E7" s="406"/>
      <c r="F7" s="406"/>
      <c r="G7" s="406"/>
      <c r="H7" s="406"/>
      <c r="T7" s="237"/>
    </row>
    <row r="8" spans="2:20" ht="7.15" customHeight="1">
      <c r="C8" s="242"/>
      <c r="E8" s="406"/>
      <c r="F8" s="406"/>
      <c r="G8" s="406"/>
      <c r="H8" s="406"/>
      <c r="J8" s="410" t="s">
        <v>1042</v>
      </c>
      <c r="K8" s="406"/>
      <c r="L8" s="406"/>
      <c r="M8" s="406"/>
      <c r="N8" s="406"/>
      <c r="O8" s="406"/>
      <c r="P8" s="406"/>
      <c r="T8" s="237"/>
    </row>
    <row r="9" spans="2:20" ht="8.4499999999999993" customHeight="1">
      <c r="C9" s="242"/>
      <c r="E9" s="406"/>
      <c r="F9" s="406"/>
      <c r="J9" s="406"/>
      <c r="K9" s="406"/>
      <c r="L9" s="406"/>
      <c r="M9" s="406"/>
      <c r="N9" s="406"/>
      <c r="O9" s="406"/>
      <c r="P9" s="406"/>
      <c r="T9" s="237"/>
    </row>
    <row r="10" spans="2:20" ht="9.6" customHeight="1">
      <c r="C10" s="242"/>
      <c r="E10" s="406"/>
      <c r="F10" s="406"/>
      <c r="T10" s="237"/>
    </row>
    <row r="11" spans="2:20" ht="36.6" customHeight="1">
      <c r="C11" s="241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5"/>
    </row>
    <row r="12" spans="2:20" ht="11.25" customHeight="1"/>
    <row r="13" spans="2:20" ht="17.100000000000001" customHeight="1">
      <c r="B13" s="411" t="s">
        <v>1041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</row>
    <row r="14" spans="2:20" ht="6.95" customHeight="1"/>
    <row r="15" spans="2:20" ht="17.100000000000001" customHeight="1">
      <c r="B15" s="411" t="s">
        <v>1040</v>
      </c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</row>
    <row r="16" spans="2:20" ht="0.95" customHeight="1"/>
    <row r="17" spans="2:21" ht="27" customHeight="1">
      <c r="B17" s="411" t="s">
        <v>1039</v>
      </c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</row>
    <row r="18" spans="2:21" ht="13.15" customHeight="1"/>
    <row r="19" spans="2:21" ht="17.100000000000001" customHeight="1">
      <c r="D19" s="412" t="s">
        <v>1038</v>
      </c>
      <c r="E19" s="413"/>
      <c r="F19" s="414" t="s">
        <v>155</v>
      </c>
      <c r="G19" s="415"/>
      <c r="H19" s="415"/>
      <c r="I19" s="415"/>
      <c r="J19" s="415"/>
      <c r="K19" s="413"/>
      <c r="L19" s="416" t="s">
        <v>1037</v>
      </c>
      <c r="M19" s="415"/>
      <c r="N19" s="416" t="s">
        <v>1036</v>
      </c>
      <c r="O19" s="415"/>
      <c r="P19" s="415"/>
      <c r="Q19" s="415"/>
      <c r="R19" s="414" t="s">
        <v>1035</v>
      </c>
      <c r="S19" s="415"/>
      <c r="T19" s="415"/>
      <c r="U19" s="413"/>
    </row>
    <row r="20" spans="2:21" ht="17.100000000000001" customHeight="1">
      <c r="D20" s="423" t="s">
        <v>882</v>
      </c>
      <c r="E20" s="424"/>
      <c r="F20" s="425" t="s">
        <v>882</v>
      </c>
      <c r="G20" s="426"/>
      <c r="H20" s="426"/>
      <c r="I20" s="426"/>
      <c r="J20" s="426"/>
      <c r="K20" s="424"/>
      <c r="L20" s="427" t="s">
        <v>882</v>
      </c>
      <c r="M20" s="426"/>
      <c r="N20" s="428" t="s">
        <v>1034</v>
      </c>
      <c r="O20" s="426"/>
      <c r="P20" s="426"/>
      <c r="Q20" s="426"/>
      <c r="R20" s="429" t="s">
        <v>1033</v>
      </c>
      <c r="S20" s="426"/>
      <c r="T20" s="426"/>
      <c r="U20" s="424"/>
    </row>
    <row r="21" spans="2:21" ht="17.100000000000001" customHeight="1">
      <c r="D21" s="417" t="s">
        <v>221</v>
      </c>
      <c r="E21" s="418"/>
      <c r="F21" s="419" t="s">
        <v>1032</v>
      </c>
      <c r="G21" s="406"/>
      <c r="H21" s="406"/>
      <c r="I21" s="406"/>
      <c r="J21" s="406"/>
      <c r="K21" s="406"/>
      <c r="L21" s="420" t="s">
        <v>882</v>
      </c>
      <c r="M21" s="406"/>
      <c r="N21" s="421"/>
      <c r="O21" s="406"/>
      <c r="P21" s="406"/>
      <c r="Q21" s="418"/>
      <c r="R21" s="422"/>
      <c r="S21" s="406"/>
      <c r="T21" s="406"/>
      <c r="U21" s="418"/>
    </row>
    <row r="22" spans="2:21" ht="17.100000000000001" customHeight="1">
      <c r="D22" s="417" t="s">
        <v>882</v>
      </c>
      <c r="E22" s="418"/>
      <c r="F22" s="419" t="s">
        <v>1031</v>
      </c>
      <c r="G22" s="406"/>
      <c r="H22" s="406"/>
      <c r="I22" s="406"/>
      <c r="J22" s="406"/>
      <c r="K22" s="406"/>
      <c r="L22" s="420" t="s">
        <v>882</v>
      </c>
      <c r="M22" s="406"/>
      <c r="N22" s="421"/>
      <c r="O22" s="406"/>
      <c r="P22" s="406"/>
      <c r="Q22" s="418"/>
      <c r="R22" s="422"/>
      <c r="S22" s="406"/>
      <c r="T22" s="406"/>
      <c r="U22" s="418"/>
    </row>
    <row r="23" spans="2:21" ht="17.100000000000001" customHeight="1">
      <c r="D23" s="430" t="s">
        <v>1030</v>
      </c>
      <c r="E23" s="418"/>
      <c r="F23" s="409" t="s">
        <v>17</v>
      </c>
      <c r="G23" s="406"/>
      <c r="H23" s="406"/>
      <c r="I23" s="406"/>
      <c r="J23" s="406"/>
      <c r="K23" s="406"/>
      <c r="L23" s="420" t="s">
        <v>882</v>
      </c>
      <c r="M23" s="406"/>
      <c r="N23" s="431">
        <v>893412013.96000004</v>
      </c>
      <c r="O23" s="406"/>
      <c r="P23" s="406"/>
      <c r="Q23" s="418"/>
      <c r="R23" s="432">
        <v>661942078.62</v>
      </c>
      <c r="S23" s="406"/>
      <c r="T23" s="406"/>
      <c r="U23" s="418"/>
    </row>
    <row r="24" spans="2:21" ht="17.100000000000001" customHeight="1">
      <c r="D24" s="430" t="s">
        <v>1029</v>
      </c>
      <c r="E24" s="418"/>
      <c r="F24" s="433" t="s">
        <v>25</v>
      </c>
      <c r="G24" s="406"/>
      <c r="H24" s="406"/>
      <c r="I24" s="406"/>
      <c r="J24" s="406"/>
      <c r="K24" s="406"/>
      <c r="L24" s="434" t="s">
        <v>882</v>
      </c>
      <c r="M24" s="406"/>
      <c r="N24" s="435">
        <v>893412013.96000004</v>
      </c>
      <c r="O24" s="406"/>
      <c r="P24" s="406"/>
      <c r="Q24" s="418"/>
      <c r="R24" s="436">
        <v>661942078.62</v>
      </c>
      <c r="S24" s="406"/>
      <c r="T24" s="406"/>
      <c r="U24" s="418"/>
    </row>
    <row r="25" spans="2:21" ht="17.100000000000001" customHeight="1">
      <c r="D25" s="430" t="s">
        <v>1028</v>
      </c>
      <c r="E25" s="418"/>
      <c r="F25" s="433" t="s">
        <v>226</v>
      </c>
      <c r="G25" s="406"/>
      <c r="H25" s="406"/>
      <c r="I25" s="406"/>
      <c r="J25" s="406"/>
      <c r="K25" s="406"/>
      <c r="L25" s="434" t="s">
        <v>882</v>
      </c>
      <c r="M25" s="406"/>
      <c r="N25" s="435">
        <v>893412013.96000004</v>
      </c>
      <c r="O25" s="406"/>
      <c r="P25" s="406"/>
      <c r="Q25" s="418"/>
      <c r="R25" s="436">
        <v>661942078.62</v>
      </c>
      <c r="S25" s="406"/>
      <c r="T25" s="406"/>
      <c r="U25" s="418"/>
    </row>
    <row r="26" spans="2:21" ht="17.100000000000001" customHeight="1">
      <c r="D26" s="430" t="s">
        <v>1010</v>
      </c>
      <c r="E26" s="418"/>
      <c r="F26" s="409" t="s">
        <v>229</v>
      </c>
      <c r="G26" s="406"/>
      <c r="H26" s="406"/>
      <c r="I26" s="406"/>
      <c r="J26" s="406"/>
      <c r="K26" s="406"/>
      <c r="L26" s="420" t="s">
        <v>882</v>
      </c>
      <c r="M26" s="406"/>
      <c r="N26" s="431">
        <v>1861339117.1700001</v>
      </c>
      <c r="O26" s="406"/>
      <c r="P26" s="406"/>
      <c r="Q26" s="418"/>
      <c r="R26" s="432">
        <v>2433379225.6700001</v>
      </c>
      <c r="S26" s="406"/>
      <c r="T26" s="406"/>
      <c r="U26" s="418"/>
    </row>
    <row r="27" spans="2:21" ht="17.100000000000001" customHeight="1">
      <c r="D27" s="430" t="s">
        <v>1009</v>
      </c>
      <c r="E27" s="418"/>
      <c r="F27" s="433" t="s">
        <v>1008</v>
      </c>
      <c r="G27" s="406"/>
      <c r="H27" s="406"/>
      <c r="I27" s="406"/>
      <c r="J27" s="406"/>
      <c r="K27" s="406"/>
      <c r="L27" s="434" t="s">
        <v>882</v>
      </c>
      <c r="M27" s="406"/>
      <c r="N27" s="435">
        <v>1861228114.1700001</v>
      </c>
      <c r="O27" s="406"/>
      <c r="P27" s="406"/>
      <c r="Q27" s="418"/>
      <c r="R27" s="436">
        <v>2424042539.6700001</v>
      </c>
      <c r="S27" s="406"/>
      <c r="T27" s="406"/>
      <c r="U27" s="418"/>
    </row>
    <row r="28" spans="2:21" ht="17.100000000000001" customHeight="1">
      <c r="D28" s="430" t="s">
        <v>1007</v>
      </c>
      <c r="E28" s="418"/>
      <c r="F28" s="433" t="s">
        <v>940</v>
      </c>
      <c r="G28" s="406"/>
      <c r="H28" s="406"/>
      <c r="I28" s="406"/>
      <c r="J28" s="406"/>
      <c r="K28" s="406"/>
      <c r="L28" s="434" t="s">
        <v>882</v>
      </c>
      <c r="M28" s="406"/>
      <c r="N28" s="435">
        <v>1861228114.1700001</v>
      </c>
      <c r="O28" s="406"/>
      <c r="P28" s="406"/>
      <c r="Q28" s="418"/>
      <c r="R28" s="436">
        <v>2424042539.6700001</v>
      </c>
      <c r="S28" s="406"/>
      <c r="T28" s="406"/>
      <c r="U28" s="418"/>
    </row>
    <row r="29" spans="2:21" ht="17.100000000000001" customHeight="1">
      <c r="D29" s="430" t="s">
        <v>1006</v>
      </c>
      <c r="E29" s="418"/>
      <c r="F29" s="433" t="s">
        <v>37</v>
      </c>
      <c r="G29" s="406"/>
      <c r="H29" s="406"/>
      <c r="I29" s="406"/>
      <c r="J29" s="406"/>
      <c r="K29" s="406"/>
      <c r="L29" s="434" t="s">
        <v>882</v>
      </c>
      <c r="M29" s="406"/>
      <c r="N29" s="435">
        <v>111003</v>
      </c>
      <c r="O29" s="406"/>
      <c r="P29" s="406"/>
      <c r="Q29" s="418"/>
      <c r="R29" s="436">
        <v>9336686</v>
      </c>
      <c r="S29" s="406"/>
      <c r="T29" s="406"/>
      <c r="U29" s="418"/>
    </row>
    <row r="30" spans="2:21" ht="17.100000000000001" customHeight="1">
      <c r="D30" s="430" t="s">
        <v>1005</v>
      </c>
      <c r="E30" s="418"/>
      <c r="F30" s="433" t="s">
        <v>1004</v>
      </c>
      <c r="G30" s="406"/>
      <c r="H30" s="406"/>
      <c r="I30" s="406"/>
      <c r="J30" s="406"/>
      <c r="K30" s="406"/>
      <c r="L30" s="434" t="s">
        <v>882</v>
      </c>
      <c r="M30" s="406"/>
      <c r="N30" s="435">
        <v>111003</v>
      </c>
      <c r="O30" s="406"/>
      <c r="P30" s="406"/>
      <c r="Q30" s="418"/>
      <c r="R30" s="436">
        <v>9336686</v>
      </c>
      <c r="S30" s="406"/>
      <c r="T30" s="406"/>
      <c r="U30" s="418"/>
    </row>
    <row r="31" spans="2:21" ht="17.100000000000001" customHeight="1">
      <c r="D31" s="430" t="s">
        <v>1027</v>
      </c>
      <c r="E31" s="418"/>
      <c r="F31" s="409" t="s">
        <v>52</v>
      </c>
      <c r="G31" s="406"/>
      <c r="H31" s="406"/>
      <c r="I31" s="406"/>
      <c r="J31" s="406"/>
      <c r="K31" s="406"/>
      <c r="L31" s="420" t="s">
        <v>882</v>
      </c>
      <c r="M31" s="406"/>
      <c r="N31" s="431">
        <v>8513524275.1199999</v>
      </c>
      <c r="O31" s="406"/>
      <c r="P31" s="406"/>
      <c r="Q31" s="418"/>
      <c r="R31" s="432">
        <v>7426967447.04</v>
      </c>
      <c r="S31" s="406"/>
      <c r="T31" s="406"/>
      <c r="U31" s="418"/>
    </row>
    <row r="32" spans="2:21" ht="17.100000000000001" customHeight="1">
      <c r="D32" s="430" t="s">
        <v>1026</v>
      </c>
      <c r="E32" s="418"/>
      <c r="F32" s="433" t="s">
        <v>1025</v>
      </c>
      <c r="G32" s="406"/>
      <c r="H32" s="406"/>
      <c r="I32" s="406"/>
      <c r="J32" s="406"/>
      <c r="K32" s="406"/>
      <c r="L32" s="434" t="s">
        <v>882</v>
      </c>
      <c r="M32" s="406"/>
      <c r="N32" s="435">
        <v>520646625.81999999</v>
      </c>
      <c r="O32" s="406"/>
      <c r="P32" s="406"/>
      <c r="Q32" s="418"/>
      <c r="R32" s="436">
        <v>597855968.63999999</v>
      </c>
      <c r="S32" s="406"/>
      <c r="T32" s="406"/>
      <c r="U32" s="418"/>
    </row>
    <row r="33" spans="4:21" ht="17.100000000000001" customHeight="1">
      <c r="D33" s="430" t="s">
        <v>1024</v>
      </c>
      <c r="E33" s="418"/>
      <c r="F33" s="433" t="s">
        <v>1023</v>
      </c>
      <c r="G33" s="406"/>
      <c r="H33" s="406"/>
      <c r="I33" s="406"/>
      <c r="J33" s="406"/>
      <c r="K33" s="406"/>
      <c r="L33" s="434" t="s">
        <v>882</v>
      </c>
      <c r="M33" s="406"/>
      <c r="N33" s="435">
        <v>136259984.81999999</v>
      </c>
      <c r="O33" s="406"/>
      <c r="P33" s="406"/>
      <c r="Q33" s="418"/>
      <c r="R33" s="436">
        <v>125476762</v>
      </c>
      <c r="S33" s="406"/>
      <c r="T33" s="406"/>
      <c r="U33" s="418"/>
    </row>
    <row r="34" spans="4:21" ht="17.100000000000001" customHeight="1">
      <c r="D34" s="430" t="s">
        <v>1022</v>
      </c>
      <c r="E34" s="418"/>
      <c r="F34" s="433" t="s">
        <v>329</v>
      </c>
      <c r="G34" s="406"/>
      <c r="H34" s="406"/>
      <c r="I34" s="406"/>
      <c r="J34" s="406"/>
      <c r="K34" s="406"/>
      <c r="L34" s="434" t="s">
        <v>882</v>
      </c>
      <c r="M34" s="406"/>
      <c r="N34" s="435">
        <v>354386641</v>
      </c>
      <c r="O34" s="406"/>
      <c r="P34" s="406"/>
      <c r="Q34" s="418"/>
      <c r="R34" s="436">
        <v>141495283.88</v>
      </c>
      <c r="S34" s="406"/>
      <c r="T34" s="406"/>
      <c r="U34" s="418"/>
    </row>
    <row r="35" spans="4:21" ht="17.100000000000001" customHeight="1">
      <c r="D35" s="430" t="s">
        <v>1021</v>
      </c>
      <c r="E35" s="418"/>
      <c r="F35" s="433" t="s">
        <v>1020</v>
      </c>
      <c r="G35" s="406"/>
      <c r="H35" s="406"/>
      <c r="I35" s="406"/>
      <c r="J35" s="406"/>
      <c r="K35" s="406"/>
      <c r="L35" s="434" t="s">
        <v>882</v>
      </c>
      <c r="M35" s="406"/>
      <c r="N35" s="435">
        <v>30000000</v>
      </c>
      <c r="O35" s="406"/>
      <c r="P35" s="406"/>
      <c r="Q35" s="418"/>
      <c r="R35" s="436">
        <v>330883922.75999999</v>
      </c>
      <c r="S35" s="406"/>
      <c r="T35" s="406"/>
      <c r="U35" s="418"/>
    </row>
    <row r="36" spans="4:21" ht="17.100000000000001" customHeight="1">
      <c r="D36" s="430" t="s">
        <v>1019</v>
      </c>
      <c r="E36" s="418"/>
      <c r="F36" s="433" t="s">
        <v>60</v>
      </c>
      <c r="G36" s="406"/>
      <c r="H36" s="406"/>
      <c r="I36" s="406"/>
      <c r="J36" s="406"/>
      <c r="K36" s="406"/>
      <c r="L36" s="434" t="s">
        <v>882</v>
      </c>
      <c r="M36" s="406"/>
      <c r="N36" s="435">
        <v>7598709248.6599998</v>
      </c>
      <c r="O36" s="406"/>
      <c r="P36" s="406"/>
      <c r="Q36" s="418"/>
      <c r="R36" s="436">
        <v>6429344803.4099998</v>
      </c>
      <c r="S36" s="406"/>
      <c r="T36" s="406"/>
      <c r="U36" s="418"/>
    </row>
    <row r="37" spans="4:21" ht="17.100000000000001" customHeight="1">
      <c r="D37" s="430" t="s">
        <v>1018</v>
      </c>
      <c r="E37" s="418"/>
      <c r="F37" s="433" t="s">
        <v>1017</v>
      </c>
      <c r="G37" s="406"/>
      <c r="H37" s="406"/>
      <c r="I37" s="406"/>
      <c r="J37" s="406"/>
      <c r="K37" s="406"/>
      <c r="L37" s="434" t="s">
        <v>882</v>
      </c>
      <c r="M37" s="406"/>
      <c r="N37" s="435">
        <v>7598709248.6599998</v>
      </c>
      <c r="O37" s="406"/>
      <c r="P37" s="406"/>
      <c r="Q37" s="418"/>
      <c r="R37" s="436">
        <v>6429344803.4099998</v>
      </c>
      <c r="S37" s="406"/>
      <c r="T37" s="406"/>
      <c r="U37" s="418"/>
    </row>
    <row r="38" spans="4:21" ht="17.100000000000001" customHeight="1">
      <c r="D38" s="430" t="s">
        <v>1016</v>
      </c>
      <c r="E38" s="418"/>
      <c r="F38" s="433" t="s">
        <v>62</v>
      </c>
      <c r="G38" s="406"/>
      <c r="H38" s="406"/>
      <c r="I38" s="406"/>
      <c r="J38" s="406"/>
      <c r="K38" s="406"/>
      <c r="L38" s="434" t="s">
        <v>882</v>
      </c>
      <c r="M38" s="406"/>
      <c r="N38" s="435">
        <v>394168400.63999999</v>
      </c>
      <c r="O38" s="406"/>
      <c r="P38" s="406"/>
      <c r="Q38" s="418"/>
      <c r="R38" s="436">
        <v>429213051.63999999</v>
      </c>
      <c r="S38" s="406"/>
      <c r="T38" s="406"/>
      <c r="U38" s="418"/>
    </row>
    <row r="39" spans="4:21" ht="17.100000000000001" customHeight="1">
      <c r="D39" s="430" t="s">
        <v>1015</v>
      </c>
      <c r="E39" s="418"/>
      <c r="F39" s="433" t="s">
        <v>352</v>
      </c>
      <c r="G39" s="406"/>
      <c r="H39" s="406"/>
      <c r="I39" s="406"/>
      <c r="J39" s="406"/>
      <c r="K39" s="406"/>
      <c r="L39" s="434" t="s">
        <v>882</v>
      </c>
      <c r="M39" s="406"/>
      <c r="N39" s="435">
        <v>394168400.63999999</v>
      </c>
      <c r="O39" s="406"/>
      <c r="P39" s="406"/>
      <c r="Q39" s="418"/>
      <c r="R39" s="436">
        <v>429213051.63999999</v>
      </c>
      <c r="S39" s="406"/>
      <c r="T39" s="406"/>
      <c r="U39" s="418"/>
    </row>
    <row r="40" spans="4:21" ht="17.100000000000001" customHeight="1">
      <c r="D40" s="430" t="s">
        <v>1014</v>
      </c>
      <c r="E40" s="418"/>
      <c r="F40" s="433" t="s">
        <v>66</v>
      </c>
      <c r="G40" s="406"/>
      <c r="H40" s="406"/>
      <c r="I40" s="406"/>
      <c r="J40" s="406"/>
      <c r="K40" s="406"/>
      <c r="L40" s="434" t="s">
        <v>882</v>
      </c>
      <c r="M40" s="406"/>
      <c r="N40" s="435">
        <v>0</v>
      </c>
      <c r="O40" s="406"/>
      <c r="P40" s="406"/>
      <c r="Q40" s="418"/>
      <c r="R40" s="436">
        <v>-29446376.649999999</v>
      </c>
      <c r="S40" s="406"/>
      <c r="T40" s="406"/>
      <c r="U40" s="418"/>
    </row>
    <row r="41" spans="4:21" ht="17.100000000000001" customHeight="1">
      <c r="D41" s="430" t="s">
        <v>1013</v>
      </c>
      <c r="E41" s="418"/>
      <c r="F41" s="433" t="s">
        <v>352</v>
      </c>
      <c r="G41" s="406"/>
      <c r="H41" s="406"/>
      <c r="I41" s="406"/>
      <c r="J41" s="406"/>
      <c r="K41" s="406"/>
      <c r="L41" s="434" t="s">
        <v>882</v>
      </c>
      <c r="M41" s="406"/>
      <c r="N41" s="435">
        <v>0</v>
      </c>
      <c r="O41" s="406"/>
      <c r="P41" s="406"/>
      <c r="Q41" s="418"/>
      <c r="R41" s="436">
        <v>-29446376.649999999</v>
      </c>
      <c r="S41" s="406"/>
      <c r="T41" s="406"/>
      <c r="U41" s="418"/>
    </row>
    <row r="42" spans="4:21" ht="17.100000000000001" customHeight="1">
      <c r="D42" s="439" t="s">
        <v>882</v>
      </c>
      <c r="E42" s="418"/>
      <c r="F42" s="419" t="s">
        <v>1012</v>
      </c>
      <c r="G42" s="406"/>
      <c r="H42" s="406"/>
      <c r="I42" s="406"/>
      <c r="J42" s="406"/>
      <c r="K42" s="406"/>
      <c r="L42" s="420" t="s">
        <v>882</v>
      </c>
      <c r="M42" s="406"/>
      <c r="N42" s="440">
        <v>11268275406.25</v>
      </c>
      <c r="O42" s="406"/>
      <c r="P42" s="406"/>
      <c r="Q42" s="418"/>
      <c r="R42" s="441">
        <v>10522288751.33</v>
      </c>
      <c r="S42" s="406"/>
      <c r="T42" s="406"/>
      <c r="U42" s="418"/>
    </row>
    <row r="43" spans="4:21" ht="17.100000000000001" customHeight="1">
      <c r="D43" s="417"/>
      <c r="E43" s="418"/>
      <c r="F43" s="419" t="s">
        <v>882</v>
      </c>
      <c r="G43" s="406"/>
      <c r="H43" s="406"/>
      <c r="I43" s="406"/>
      <c r="J43" s="406"/>
      <c r="K43" s="406"/>
      <c r="L43" s="420"/>
      <c r="M43" s="406"/>
      <c r="N43" s="437"/>
      <c r="O43" s="406"/>
      <c r="P43" s="406"/>
      <c r="Q43" s="418"/>
      <c r="R43" s="438"/>
      <c r="S43" s="406"/>
      <c r="T43" s="406"/>
      <c r="U43" s="418"/>
    </row>
    <row r="44" spans="4:21" ht="17.100000000000001" customHeight="1">
      <c r="D44" s="417" t="s">
        <v>882</v>
      </c>
      <c r="E44" s="418"/>
      <c r="F44" s="419" t="s">
        <v>1011</v>
      </c>
      <c r="G44" s="406"/>
      <c r="H44" s="406"/>
      <c r="I44" s="406"/>
      <c r="J44" s="406"/>
      <c r="K44" s="406"/>
      <c r="L44" s="420" t="s">
        <v>882</v>
      </c>
      <c r="M44" s="406"/>
      <c r="N44" s="421"/>
      <c r="O44" s="406"/>
      <c r="P44" s="406"/>
      <c r="Q44" s="418"/>
      <c r="R44" s="422"/>
      <c r="S44" s="406"/>
      <c r="T44" s="406"/>
      <c r="U44" s="418"/>
    </row>
    <row r="45" spans="4:21" ht="17.100000000000001" customHeight="1">
      <c r="D45" s="430" t="s">
        <v>1010</v>
      </c>
      <c r="E45" s="418"/>
      <c r="F45" s="409" t="s">
        <v>229</v>
      </c>
      <c r="G45" s="406"/>
      <c r="H45" s="406"/>
      <c r="I45" s="406"/>
      <c r="J45" s="406"/>
      <c r="K45" s="406"/>
      <c r="L45" s="420" t="s">
        <v>882</v>
      </c>
      <c r="M45" s="406"/>
      <c r="N45" s="431">
        <v>2166762216.1900001</v>
      </c>
      <c r="O45" s="406"/>
      <c r="P45" s="406"/>
      <c r="Q45" s="418"/>
      <c r="R45" s="432">
        <v>2179818259.9000001</v>
      </c>
      <c r="S45" s="406"/>
      <c r="T45" s="406"/>
      <c r="U45" s="418"/>
    </row>
    <row r="46" spans="4:21" ht="17.100000000000001" customHeight="1">
      <c r="D46" s="430" t="s">
        <v>1009</v>
      </c>
      <c r="E46" s="418"/>
      <c r="F46" s="433" t="s">
        <v>1008</v>
      </c>
      <c r="G46" s="406"/>
      <c r="H46" s="406"/>
      <c r="I46" s="406"/>
      <c r="J46" s="406"/>
      <c r="K46" s="406"/>
      <c r="L46" s="434" t="s">
        <v>882</v>
      </c>
      <c r="M46" s="406"/>
      <c r="N46" s="435">
        <v>3997258249</v>
      </c>
      <c r="O46" s="406"/>
      <c r="P46" s="406"/>
      <c r="Q46" s="418"/>
      <c r="R46" s="436">
        <v>3109464571</v>
      </c>
      <c r="S46" s="406"/>
      <c r="T46" s="406"/>
      <c r="U46" s="418"/>
    </row>
    <row r="47" spans="4:21" ht="17.100000000000001" customHeight="1">
      <c r="D47" s="430" t="s">
        <v>1007</v>
      </c>
      <c r="E47" s="418"/>
      <c r="F47" s="433" t="s">
        <v>940</v>
      </c>
      <c r="G47" s="406"/>
      <c r="H47" s="406"/>
      <c r="I47" s="406"/>
      <c r="J47" s="406"/>
      <c r="K47" s="406"/>
      <c r="L47" s="434" t="s">
        <v>882</v>
      </c>
      <c r="M47" s="406"/>
      <c r="N47" s="435">
        <v>3997258249</v>
      </c>
      <c r="O47" s="406"/>
      <c r="P47" s="406"/>
      <c r="Q47" s="418"/>
      <c r="R47" s="436">
        <v>3109464571</v>
      </c>
      <c r="S47" s="406"/>
      <c r="T47" s="406"/>
      <c r="U47" s="418"/>
    </row>
    <row r="48" spans="4:21" ht="17.100000000000001" customHeight="1">
      <c r="D48" s="430" t="s">
        <v>1006</v>
      </c>
      <c r="E48" s="418"/>
      <c r="F48" s="433" t="s">
        <v>37</v>
      </c>
      <c r="G48" s="406"/>
      <c r="H48" s="406"/>
      <c r="I48" s="406"/>
      <c r="J48" s="406"/>
      <c r="K48" s="406"/>
      <c r="L48" s="434" t="s">
        <v>882</v>
      </c>
      <c r="M48" s="406"/>
      <c r="N48" s="435">
        <v>31003859.52</v>
      </c>
      <c r="O48" s="406"/>
      <c r="P48" s="406"/>
      <c r="Q48" s="418"/>
      <c r="R48" s="436">
        <v>42990641.899999999</v>
      </c>
      <c r="S48" s="406"/>
      <c r="T48" s="406"/>
      <c r="U48" s="418"/>
    </row>
    <row r="49" spans="4:21" ht="17.100000000000001" customHeight="1">
      <c r="D49" s="430" t="s">
        <v>1005</v>
      </c>
      <c r="E49" s="418"/>
      <c r="F49" s="433" t="s">
        <v>1004</v>
      </c>
      <c r="G49" s="406"/>
      <c r="H49" s="406"/>
      <c r="I49" s="406"/>
      <c r="J49" s="406"/>
      <c r="K49" s="406"/>
      <c r="L49" s="434" t="s">
        <v>882</v>
      </c>
      <c r="M49" s="406"/>
      <c r="N49" s="435">
        <v>31003859.52</v>
      </c>
      <c r="O49" s="406"/>
      <c r="P49" s="406"/>
      <c r="Q49" s="418"/>
      <c r="R49" s="436">
        <v>42990641.899999999</v>
      </c>
      <c r="S49" s="406"/>
      <c r="T49" s="406"/>
      <c r="U49" s="418"/>
    </row>
    <row r="50" spans="4:21" ht="17.100000000000001" customHeight="1">
      <c r="D50" s="430" t="s">
        <v>1003</v>
      </c>
      <c r="E50" s="418"/>
      <c r="F50" s="433" t="s">
        <v>41</v>
      </c>
      <c r="G50" s="406"/>
      <c r="H50" s="406"/>
      <c r="I50" s="406"/>
      <c r="J50" s="406"/>
      <c r="K50" s="406"/>
      <c r="L50" s="434" t="s">
        <v>882</v>
      </c>
      <c r="M50" s="406"/>
      <c r="N50" s="435">
        <v>-1861499892.3299999</v>
      </c>
      <c r="O50" s="406"/>
      <c r="P50" s="406"/>
      <c r="Q50" s="418"/>
      <c r="R50" s="436">
        <v>-972636953</v>
      </c>
      <c r="S50" s="406"/>
      <c r="T50" s="406"/>
      <c r="U50" s="418"/>
    </row>
    <row r="51" spans="4:21" ht="17.100000000000001" customHeight="1">
      <c r="D51" s="430" t="s">
        <v>1002</v>
      </c>
      <c r="E51" s="418"/>
      <c r="F51" s="433" t="s">
        <v>1001</v>
      </c>
      <c r="G51" s="406"/>
      <c r="H51" s="406"/>
      <c r="I51" s="406"/>
      <c r="J51" s="406"/>
      <c r="K51" s="406"/>
      <c r="L51" s="434" t="s">
        <v>882</v>
      </c>
      <c r="M51" s="406"/>
      <c r="N51" s="435">
        <v>-1861499892.3299999</v>
      </c>
      <c r="O51" s="406"/>
      <c r="P51" s="406"/>
      <c r="Q51" s="418"/>
      <c r="R51" s="436">
        <v>-972636953</v>
      </c>
      <c r="S51" s="406"/>
      <c r="T51" s="406"/>
      <c r="U51" s="418"/>
    </row>
    <row r="52" spans="4:21" ht="17.100000000000001" customHeight="1">
      <c r="D52" s="430" t="s">
        <v>1000</v>
      </c>
      <c r="E52" s="418"/>
      <c r="F52" s="409" t="s">
        <v>74</v>
      </c>
      <c r="G52" s="406"/>
      <c r="H52" s="406"/>
      <c r="I52" s="406"/>
      <c r="J52" s="406"/>
      <c r="K52" s="406"/>
      <c r="L52" s="420" t="s">
        <v>882</v>
      </c>
      <c r="M52" s="406"/>
      <c r="N52" s="431">
        <v>7620484563.9799995</v>
      </c>
      <c r="O52" s="406"/>
      <c r="P52" s="406"/>
      <c r="Q52" s="418"/>
      <c r="R52" s="432">
        <v>7443933695.4799995</v>
      </c>
      <c r="S52" s="406"/>
      <c r="T52" s="406"/>
      <c r="U52" s="418"/>
    </row>
    <row r="53" spans="4:21" ht="17.100000000000001" customHeight="1">
      <c r="D53" s="430" t="s">
        <v>999</v>
      </c>
      <c r="E53" s="418"/>
      <c r="F53" s="433" t="s">
        <v>78</v>
      </c>
      <c r="G53" s="406"/>
      <c r="H53" s="406"/>
      <c r="I53" s="406"/>
      <c r="J53" s="406"/>
      <c r="K53" s="406"/>
      <c r="L53" s="434" t="s">
        <v>882</v>
      </c>
      <c r="M53" s="406"/>
      <c r="N53" s="435">
        <v>0</v>
      </c>
      <c r="O53" s="406"/>
      <c r="P53" s="406"/>
      <c r="Q53" s="418"/>
      <c r="R53" s="436">
        <v>58597253.799999997</v>
      </c>
      <c r="S53" s="406"/>
      <c r="T53" s="406"/>
      <c r="U53" s="418"/>
    </row>
    <row r="54" spans="4:21" ht="17.100000000000001" customHeight="1">
      <c r="D54" s="430" t="s">
        <v>998</v>
      </c>
      <c r="E54" s="418"/>
      <c r="F54" s="433" t="s">
        <v>265</v>
      </c>
      <c r="G54" s="406"/>
      <c r="H54" s="406"/>
      <c r="I54" s="406"/>
      <c r="J54" s="406"/>
      <c r="K54" s="406"/>
      <c r="L54" s="434" t="s">
        <v>882</v>
      </c>
      <c r="M54" s="406"/>
      <c r="N54" s="435">
        <v>0</v>
      </c>
      <c r="O54" s="406"/>
      <c r="P54" s="406"/>
      <c r="Q54" s="418"/>
      <c r="R54" s="436">
        <v>58597253.799999997</v>
      </c>
      <c r="S54" s="406"/>
      <c r="T54" s="406"/>
      <c r="U54" s="418"/>
    </row>
    <row r="55" spans="4:21" ht="17.100000000000001" customHeight="1">
      <c r="D55" s="430" t="s">
        <v>997</v>
      </c>
      <c r="E55" s="418"/>
      <c r="F55" s="433" t="s">
        <v>85</v>
      </c>
      <c r="G55" s="406"/>
      <c r="H55" s="406"/>
      <c r="I55" s="406"/>
      <c r="J55" s="406"/>
      <c r="K55" s="406"/>
      <c r="L55" s="434" t="s">
        <v>882</v>
      </c>
      <c r="M55" s="406"/>
      <c r="N55" s="435">
        <v>7347876584.9799995</v>
      </c>
      <c r="O55" s="406"/>
      <c r="P55" s="406"/>
      <c r="Q55" s="418"/>
      <c r="R55" s="436">
        <v>7347876584.9799995</v>
      </c>
      <c r="S55" s="406"/>
      <c r="T55" s="406"/>
      <c r="U55" s="418"/>
    </row>
    <row r="56" spans="4:21" ht="17.100000000000001" customHeight="1">
      <c r="D56" s="430" t="s">
        <v>996</v>
      </c>
      <c r="E56" s="418"/>
      <c r="F56" s="433" t="s">
        <v>279</v>
      </c>
      <c r="G56" s="406"/>
      <c r="H56" s="406"/>
      <c r="I56" s="406"/>
      <c r="J56" s="406"/>
      <c r="K56" s="406"/>
      <c r="L56" s="434" t="s">
        <v>882</v>
      </c>
      <c r="M56" s="406"/>
      <c r="N56" s="435">
        <v>6812876584.9799995</v>
      </c>
      <c r="O56" s="406"/>
      <c r="P56" s="406"/>
      <c r="Q56" s="418"/>
      <c r="R56" s="436">
        <v>6812876584.9799995</v>
      </c>
      <c r="S56" s="406"/>
      <c r="T56" s="406"/>
      <c r="U56" s="418"/>
    </row>
    <row r="57" spans="4:21" ht="17.100000000000001" customHeight="1">
      <c r="D57" s="430" t="s">
        <v>995</v>
      </c>
      <c r="E57" s="418"/>
      <c r="F57" s="433" t="s">
        <v>282</v>
      </c>
      <c r="G57" s="406"/>
      <c r="H57" s="406"/>
      <c r="I57" s="406"/>
      <c r="J57" s="406"/>
      <c r="K57" s="406"/>
      <c r="L57" s="434" t="s">
        <v>882</v>
      </c>
      <c r="M57" s="406"/>
      <c r="N57" s="435">
        <v>465000000</v>
      </c>
      <c r="O57" s="406"/>
      <c r="P57" s="406"/>
      <c r="Q57" s="418"/>
      <c r="R57" s="436">
        <v>465000000</v>
      </c>
      <c r="S57" s="406"/>
      <c r="T57" s="406"/>
      <c r="U57" s="418"/>
    </row>
    <row r="58" spans="4:21" ht="17.100000000000001" customHeight="1">
      <c r="D58" s="430" t="s">
        <v>994</v>
      </c>
      <c r="E58" s="418"/>
      <c r="F58" s="433" t="s">
        <v>285</v>
      </c>
      <c r="G58" s="406"/>
      <c r="H58" s="406"/>
      <c r="I58" s="406"/>
      <c r="J58" s="406"/>
      <c r="K58" s="406"/>
      <c r="L58" s="434" t="s">
        <v>882</v>
      </c>
      <c r="M58" s="406"/>
      <c r="N58" s="435">
        <v>70000000</v>
      </c>
      <c r="O58" s="406"/>
      <c r="P58" s="406"/>
      <c r="Q58" s="418"/>
      <c r="R58" s="436">
        <v>70000000</v>
      </c>
      <c r="S58" s="406"/>
      <c r="T58" s="406"/>
      <c r="U58" s="418"/>
    </row>
    <row r="59" spans="4:21" ht="17.100000000000001" customHeight="1">
      <c r="D59" s="430" t="s">
        <v>993</v>
      </c>
      <c r="E59" s="418"/>
      <c r="F59" s="433" t="s">
        <v>89</v>
      </c>
      <c r="G59" s="406"/>
      <c r="H59" s="406"/>
      <c r="I59" s="406"/>
      <c r="J59" s="406"/>
      <c r="K59" s="406"/>
      <c r="L59" s="434" t="s">
        <v>882</v>
      </c>
      <c r="M59" s="406"/>
      <c r="N59" s="435">
        <v>585557220.59000003</v>
      </c>
      <c r="O59" s="406"/>
      <c r="P59" s="406"/>
      <c r="Q59" s="418"/>
      <c r="R59" s="436">
        <v>585538915.59000003</v>
      </c>
      <c r="S59" s="406"/>
      <c r="T59" s="406"/>
      <c r="U59" s="418"/>
    </row>
    <row r="60" spans="4:21" ht="17.100000000000001" customHeight="1">
      <c r="D60" s="430" t="s">
        <v>992</v>
      </c>
      <c r="E60" s="418"/>
      <c r="F60" s="433" t="s">
        <v>261</v>
      </c>
      <c r="G60" s="406"/>
      <c r="H60" s="406"/>
      <c r="I60" s="406"/>
      <c r="J60" s="406"/>
      <c r="K60" s="406"/>
      <c r="L60" s="434" t="s">
        <v>882</v>
      </c>
      <c r="M60" s="406"/>
      <c r="N60" s="435">
        <v>419522330.13999999</v>
      </c>
      <c r="O60" s="406"/>
      <c r="P60" s="406"/>
      <c r="Q60" s="418"/>
      <c r="R60" s="436">
        <v>419948965.13999999</v>
      </c>
      <c r="S60" s="406"/>
      <c r="T60" s="406"/>
      <c r="U60" s="418"/>
    </row>
    <row r="61" spans="4:21" ht="17.100000000000001" customHeight="1">
      <c r="D61" s="430" t="s">
        <v>991</v>
      </c>
      <c r="E61" s="418"/>
      <c r="F61" s="433" t="s">
        <v>263</v>
      </c>
      <c r="G61" s="406"/>
      <c r="H61" s="406"/>
      <c r="I61" s="406"/>
      <c r="J61" s="406"/>
      <c r="K61" s="406"/>
      <c r="L61" s="434" t="s">
        <v>882</v>
      </c>
      <c r="M61" s="406"/>
      <c r="N61" s="435">
        <v>166034890.44999999</v>
      </c>
      <c r="O61" s="406"/>
      <c r="P61" s="406"/>
      <c r="Q61" s="418"/>
      <c r="R61" s="436">
        <v>165589950.44999999</v>
      </c>
      <c r="S61" s="406"/>
      <c r="T61" s="406"/>
      <c r="U61" s="418"/>
    </row>
    <row r="62" spans="4:21" ht="17.100000000000001" customHeight="1">
      <c r="D62" s="430" t="s">
        <v>990</v>
      </c>
      <c r="E62" s="418"/>
      <c r="F62" s="433" t="s">
        <v>93</v>
      </c>
      <c r="G62" s="406"/>
      <c r="H62" s="406"/>
      <c r="I62" s="406"/>
      <c r="J62" s="406"/>
      <c r="K62" s="406"/>
      <c r="L62" s="434" t="s">
        <v>882</v>
      </c>
      <c r="M62" s="406"/>
      <c r="N62" s="435">
        <v>1520039256.6500001</v>
      </c>
      <c r="O62" s="406"/>
      <c r="P62" s="406"/>
      <c r="Q62" s="418"/>
      <c r="R62" s="436">
        <v>1447738645.6500001</v>
      </c>
      <c r="S62" s="406"/>
      <c r="T62" s="406"/>
      <c r="U62" s="418"/>
    </row>
    <row r="63" spans="4:21" ht="17.100000000000001" customHeight="1">
      <c r="D63" s="430" t="s">
        <v>989</v>
      </c>
      <c r="E63" s="418"/>
      <c r="F63" s="433" t="s">
        <v>267</v>
      </c>
      <c r="G63" s="406"/>
      <c r="H63" s="406"/>
      <c r="I63" s="406"/>
      <c r="J63" s="406"/>
      <c r="K63" s="406"/>
      <c r="L63" s="434" t="s">
        <v>882</v>
      </c>
      <c r="M63" s="406"/>
      <c r="N63" s="435">
        <v>289482883.88</v>
      </c>
      <c r="O63" s="406"/>
      <c r="P63" s="406"/>
      <c r="Q63" s="418"/>
      <c r="R63" s="436">
        <v>307374259.88</v>
      </c>
      <c r="S63" s="406"/>
      <c r="T63" s="406"/>
      <c r="U63" s="418"/>
    </row>
    <row r="64" spans="4:21" ht="17.100000000000001" customHeight="1">
      <c r="D64" s="430" t="s">
        <v>988</v>
      </c>
      <c r="E64" s="418"/>
      <c r="F64" s="433" t="s">
        <v>269</v>
      </c>
      <c r="G64" s="406"/>
      <c r="H64" s="406"/>
      <c r="I64" s="406"/>
      <c r="J64" s="406"/>
      <c r="K64" s="406"/>
      <c r="L64" s="434" t="s">
        <v>882</v>
      </c>
      <c r="M64" s="406"/>
      <c r="N64" s="435">
        <v>1230556372.77</v>
      </c>
      <c r="O64" s="406"/>
      <c r="P64" s="406"/>
      <c r="Q64" s="418"/>
      <c r="R64" s="436">
        <v>1140364385.77</v>
      </c>
      <c r="S64" s="406"/>
      <c r="T64" s="406"/>
      <c r="U64" s="418"/>
    </row>
    <row r="65" spans="4:21" ht="17.100000000000001" customHeight="1">
      <c r="D65" s="430" t="s">
        <v>987</v>
      </c>
      <c r="E65" s="418"/>
      <c r="F65" s="433" t="s">
        <v>96</v>
      </c>
      <c r="G65" s="406"/>
      <c r="H65" s="406"/>
      <c r="I65" s="406"/>
      <c r="J65" s="406"/>
      <c r="K65" s="406"/>
      <c r="L65" s="434" t="s">
        <v>882</v>
      </c>
      <c r="M65" s="406"/>
      <c r="N65" s="435">
        <v>242083976</v>
      </c>
      <c r="O65" s="406"/>
      <c r="P65" s="406"/>
      <c r="Q65" s="418"/>
      <c r="R65" s="436">
        <v>242083976</v>
      </c>
      <c r="S65" s="406"/>
      <c r="T65" s="406"/>
      <c r="U65" s="418"/>
    </row>
    <row r="66" spans="4:21" ht="17.100000000000001" customHeight="1">
      <c r="D66" s="430" t="s">
        <v>986</v>
      </c>
      <c r="E66" s="418"/>
      <c r="F66" s="433" t="s">
        <v>296</v>
      </c>
      <c r="G66" s="406"/>
      <c r="H66" s="406"/>
      <c r="I66" s="406"/>
      <c r="J66" s="406"/>
      <c r="K66" s="406"/>
      <c r="L66" s="434" t="s">
        <v>882</v>
      </c>
      <c r="M66" s="406"/>
      <c r="N66" s="435">
        <v>242083976</v>
      </c>
      <c r="O66" s="406"/>
      <c r="P66" s="406"/>
      <c r="Q66" s="418"/>
      <c r="R66" s="436">
        <v>242083976</v>
      </c>
      <c r="S66" s="406"/>
      <c r="T66" s="406"/>
      <c r="U66" s="418"/>
    </row>
    <row r="67" spans="4:21" ht="17.100000000000001" customHeight="1">
      <c r="D67" s="430" t="s">
        <v>985</v>
      </c>
      <c r="E67" s="418"/>
      <c r="F67" s="433" t="s">
        <v>100</v>
      </c>
      <c r="G67" s="406"/>
      <c r="H67" s="406"/>
      <c r="I67" s="406"/>
      <c r="J67" s="406"/>
      <c r="K67" s="406"/>
      <c r="L67" s="434" t="s">
        <v>882</v>
      </c>
      <c r="M67" s="406"/>
      <c r="N67" s="435">
        <v>-2075072474.24</v>
      </c>
      <c r="O67" s="406"/>
      <c r="P67" s="406"/>
      <c r="Q67" s="418"/>
      <c r="R67" s="436">
        <v>-1884144213.54</v>
      </c>
      <c r="S67" s="406"/>
      <c r="T67" s="406"/>
      <c r="U67" s="418"/>
    </row>
    <row r="68" spans="4:21" ht="17.100000000000001" customHeight="1">
      <c r="D68" s="430" t="s">
        <v>984</v>
      </c>
      <c r="E68" s="418"/>
      <c r="F68" s="433" t="s">
        <v>983</v>
      </c>
      <c r="G68" s="406"/>
      <c r="H68" s="406"/>
      <c r="I68" s="406"/>
      <c r="J68" s="406"/>
      <c r="K68" s="406"/>
      <c r="L68" s="434" t="s">
        <v>882</v>
      </c>
      <c r="M68" s="406"/>
      <c r="N68" s="435">
        <v>-516783305.38</v>
      </c>
      <c r="O68" s="406"/>
      <c r="P68" s="406"/>
      <c r="Q68" s="418"/>
      <c r="R68" s="436">
        <v>-424158308.5</v>
      </c>
      <c r="S68" s="406"/>
      <c r="T68" s="406"/>
      <c r="U68" s="418"/>
    </row>
    <row r="69" spans="4:21" ht="17.100000000000001" customHeight="1">
      <c r="D69" s="430" t="s">
        <v>982</v>
      </c>
      <c r="E69" s="418"/>
      <c r="F69" s="433" t="s">
        <v>259</v>
      </c>
      <c r="G69" s="406"/>
      <c r="H69" s="406"/>
      <c r="I69" s="406"/>
      <c r="J69" s="406"/>
      <c r="K69" s="406"/>
      <c r="L69" s="434" t="s">
        <v>882</v>
      </c>
      <c r="M69" s="406"/>
      <c r="N69" s="435">
        <v>-278909795.33999997</v>
      </c>
      <c r="O69" s="406"/>
      <c r="P69" s="406"/>
      <c r="Q69" s="418"/>
      <c r="R69" s="436">
        <v>-232434597.16</v>
      </c>
      <c r="S69" s="406"/>
      <c r="T69" s="406"/>
      <c r="U69" s="418"/>
    </row>
    <row r="70" spans="4:21" ht="17.100000000000001" customHeight="1">
      <c r="D70" s="430" t="s">
        <v>981</v>
      </c>
      <c r="E70" s="418"/>
      <c r="F70" s="433" t="s">
        <v>265</v>
      </c>
      <c r="G70" s="406"/>
      <c r="H70" s="406"/>
      <c r="I70" s="406"/>
      <c r="J70" s="406"/>
      <c r="K70" s="406"/>
      <c r="L70" s="434" t="s">
        <v>882</v>
      </c>
      <c r="M70" s="406"/>
      <c r="N70" s="435">
        <v>-1073608003.96</v>
      </c>
      <c r="O70" s="406"/>
      <c r="P70" s="406"/>
      <c r="Q70" s="418"/>
      <c r="R70" s="436">
        <v>-1045988333</v>
      </c>
      <c r="S70" s="406"/>
      <c r="T70" s="406"/>
      <c r="U70" s="418"/>
    </row>
    <row r="71" spans="4:21" ht="17.100000000000001" customHeight="1">
      <c r="D71" s="430" t="s">
        <v>980</v>
      </c>
      <c r="E71" s="418"/>
      <c r="F71" s="433" t="s">
        <v>311</v>
      </c>
      <c r="G71" s="406"/>
      <c r="H71" s="406"/>
      <c r="I71" s="406"/>
      <c r="J71" s="406"/>
      <c r="K71" s="406"/>
      <c r="L71" s="434" t="s">
        <v>882</v>
      </c>
      <c r="M71" s="406"/>
      <c r="N71" s="435">
        <v>-205771369.56</v>
      </c>
      <c r="O71" s="406"/>
      <c r="P71" s="406"/>
      <c r="Q71" s="418"/>
      <c r="R71" s="436">
        <v>-181562974.88</v>
      </c>
      <c r="S71" s="406"/>
      <c r="T71" s="406"/>
      <c r="U71" s="418"/>
    </row>
    <row r="72" spans="4:21" ht="17.100000000000001" customHeight="1">
      <c r="D72" s="430" t="s">
        <v>979</v>
      </c>
      <c r="E72" s="418"/>
      <c r="F72" s="433" t="s">
        <v>102</v>
      </c>
      <c r="G72" s="406"/>
      <c r="H72" s="406"/>
      <c r="I72" s="406"/>
      <c r="J72" s="406"/>
      <c r="K72" s="406"/>
      <c r="L72" s="434" t="s">
        <v>882</v>
      </c>
      <c r="M72" s="406"/>
      <c r="N72" s="435">
        <v>0</v>
      </c>
      <c r="O72" s="406"/>
      <c r="P72" s="406"/>
      <c r="Q72" s="418"/>
      <c r="R72" s="436">
        <v>-353757467</v>
      </c>
      <c r="S72" s="406"/>
      <c r="T72" s="406"/>
      <c r="U72" s="418"/>
    </row>
    <row r="73" spans="4:21" ht="17.100000000000001" customHeight="1">
      <c r="D73" s="430" t="s">
        <v>978</v>
      </c>
      <c r="E73" s="418"/>
      <c r="F73" s="433" t="s">
        <v>256</v>
      </c>
      <c r="G73" s="406"/>
      <c r="H73" s="406"/>
      <c r="I73" s="406"/>
      <c r="J73" s="406"/>
      <c r="K73" s="406"/>
      <c r="L73" s="434" t="s">
        <v>882</v>
      </c>
      <c r="M73" s="406"/>
      <c r="N73" s="435">
        <v>0</v>
      </c>
      <c r="O73" s="406"/>
      <c r="P73" s="406"/>
      <c r="Q73" s="418"/>
      <c r="R73" s="436">
        <v>-353757467</v>
      </c>
      <c r="S73" s="406"/>
      <c r="T73" s="406"/>
      <c r="U73" s="418"/>
    </row>
    <row r="74" spans="4:21" ht="17.100000000000001" customHeight="1">
      <c r="D74" s="439" t="s">
        <v>882</v>
      </c>
      <c r="E74" s="418"/>
      <c r="F74" s="419" t="s">
        <v>977</v>
      </c>
      <c r="G74" s="406"/>
      <c r="H74" s="406"/>
      <c r="I74" s="406"/>
      <c r="J74" s="406"/>
      <c r="K74" s="406"/>
      <c r="L74" s="420" t="s">
        <v>882</v>
      </c>
      <c r="M74" s="406"/>
      <c r="N74" s="440">
        <v>9787246780.1700001</v>
      </c>
      <c r="O74" s="406"/>
      <c r="P74" s="406"/>
      <c r="Q74" s="418"/>
      <c r="R74" s="441">
        <v>9623751955.3799992</v>
      </c>
      <c r="S74" s="406"/>
      <c r="T74" s="406"/>
      <c r="U74" s="418"/>
    </row>
    <row r="75" spans="4:21" ht="17.100000000000001" customHeight="1">
      <c r="D75" s="439" t="s">
        <v>882</v>
      </c>
      <c r="E75" s="418"/>
      <c r="F75" s="419" t="s">
        <v>104</v>
      </c>
      <c r="G75" s="406"/>
      <c r="H75" s="406"/>
      <c r="I75" s="406"/>
      <c r="J75" s="406"/>
      <c r="K75" s="406"/>
      <c r="L75" s="420" t="s">
        <v>882</v>
      </c>
      <c r="M75" s="406"/>
      <c r="N75" s="440">
        <v>21055522186.419998</v>
      </c>
      <c r="O75" s="406"/>
      <c r="P75" s="406"/>
      <c r="Q75" s="418"/>
      <c r="R75" s="441">
        <v>20146040706.709999</v>
      </c>
      <c r="S75" s="406"/>
      <c r="T75" s="406"/>
      <c r="U75" s="418"/>
    </row>
    <row r="76" spans="4:21" ht="17.100000000000001" customHeight="1">
      <c r="D76" s="417"/>
      <c r="E76" s="418"/>
      <c r="F76" s="419" t="s">
        <v>882</v>
      </c>
      <c r="G76" s="406"/>
      <c r="H76" s="406"/>
      <c r="I76" s="406"/>
      <c r="J76" s="406"/>
      <c r="K76" s="406"/>
      <c r="L76" s="420"/>
      <c r="M76" s="406"/>
      <c r="N76" s="437"/>
      <c r="O76" s="406"/>
      <c r="P76" s="406"/>
      <c r="Q76" s="418"/>
      <c r="R76" s="438"/>
      <c r="S76" s="406"/>
      <c r="T76" s="406"/>
      <c r="U76" s="418"/>
    </row>
    <row r="77" spans="4:21" ht="17.100000000000001" customHeight="1">
      <c r="D77" s="417" t="s">
        <v>361</v>
      </c>
      <c r="E77" s="418"/>
      <c r="F77" s="419" t="s">
        <v>976</v>
      </c>
      <c r="G77" s="406"/>
      <c r="H77" s="406"/>
      <c r="I77" s="406"/>
      <c r="J77" s="406"/>
      <c r="K77" s="406"/>
      <c r="L77" s="420" t="s">
        <v>882</v>
      </c>
      <c r="M77" s="406"/>
      <c r="N77" s="421"/>
      <c r="O77" s="406"/>
      <c r="P77" s="406"/>
      <c r="Q77" s="418"/>
      <c r="R77" s="422"/>
      <c r="S77" s="406"/>
      <c r="T77" s="406"/>
      <c r="U77" s="418"/>
    </row>
    <row r="78" spans="4:21" ht="17.100000000000001" customHeight="1">
      <c r="D78" s="417" t="s">
        <v>882</v>
      </c>
      <c r="E78" s="418"/>
      <c r="F78" s="419" t="s">
        <v>975</v>
      </c>
      <c r="G78" s="406"/>
      <c r="H78" s="406"/>
      <c r="I78" s="406"/>
      <c r="J78" s="406"/>
      <c r="K78" s="406"/>
      <c r="L78" s="420" t="s">
        <v>882</v>
      </c>
      <c r="M78" s="406"/>
      <c r="N78" s="421"/>
      <c r="O78" s="406"/>
      <c r="P78" s="406"/>
      <c r="Q78" s="418"/>
      <c r="R78" s="422"/>
      <c r="S78" s="406"/>
      <c r="T78" s="406"/>
      <c r="U78" s="418"/>
    </row>
    <row r="79" spans="4:21" ht="17.100000000000001" customHeight="1">
      <c r="D79" s="430" t="s">
        <v>938</v>
      </c>
      <c r="E79" s="418"/>
      <c r="F79" s="409" t="s">
        <v>19</v>
      </c>
      <c r="G79" s="406"/>
      <c r="H79" s="406"/>
      <c r="I79" s="406"/>
      <c r="J79" s="406"/>
      <c r="K79" s="406"/>
      <c r="L79" s="420" t="s">
        <v>882</v>
      </c>
      <c r="M79" s="406"/>
      <c r="N79" s="431">
        <v>2482726806.1599998</v>
      </c>
      <c r="O79" s="406"/>
      <c r="P79" s="406"/>
      <c r="Q79" s="418"/>
      <c r="R79" s="432">
        <v>1120435550.24</v>
      </c>
      <c r="S79" s="406"/>
      <c r="T79" s="406"/>
      <c r="U79" s="418"/>
    </row>
    <row r="80" spans="4:21" ht="17.100000000000001" customHeight="1">
      <c r="D80" s="430" t="s">
        <v>974</v>
      </c>
      <c r="E80" s="418"/>
      <c r="F80" s="433" t="s">
        <v>23</v>
      </c>
      <c r="G80" s="406"/>
      <c r="H80" s="406"/>
      <c r="I80" s="406"/>
      <c r="J80" s="406"/>
      <c r="K80" s="406"/>
      <c r="L80" s="434" t="s">
        <v>882</v>
      </c>
      <c r="M80" s="406"/>
      <c r="N80" s="435">
        <v>673866629.35000002</v>
      </c>
      <c r="O80" s="406"/>
      <c r="P80" s="406"/>
      <c r="Q80" s="418"/>
      <c r="R80" s="436">
        <v>201312396.88</v>
      </c>
      <c r="S80" s="406"/>
      <c r="T80" s="406"/>
      <c r="U80" s="418"/>
    </row>
    <row r="81" spans="4:21" ht="17.100000000000001" customHeight="1">
      <c r="D81" s="430" t="s">
        <v>973</v>
      </c>
      <c r="E81" s="418"/>
      <c r="F81" s="433" t="s">
        <v>332</v>
      </c>
      <c r="G81" s="406"/>
      <c r="H81" s="406"/>
      <c r="I81" s="406"/>
      <c r="J81" s="406"/>
      <c r="K81" s="406"/>
      <c r="L81" s="434" t="s">
        <v>882</v>
      </c>
      <c r="M81" s="406"/>
      <c r="N81" s="435">
        <v>647395.59</v>
      </c>
      <c r="O81" s="406"/>
      <c r="P81" s="406"/>
      <c r="Q81" s="418"/>
      <c r="R81" s="436">
        <v>0</v>
      </c>
      <c r="S81" s="406"/>
      <c r="T81" s="406"/>
      <c r="U81" s="418"/>
    </row>
    <row r="82" spans="4:21" ht="17.100000000000001" customHeight="1">
      <c r="D82" s="430" t="s">
        <v>972</v>
      </c>
      <c r="E82" s="418"/>
      <c r="F82" s="433" t="s">
        <v>365</v>
      </c>
      <c r="G82" s="406"/>
      <c r="H82" s="406"/>
      <c r="I82" s="406"/>
      <c r="J82" s="406"/>
      <c r="K82" s="406"/>
      <c r="L82" s="434" t="s">
        <v>882</v>
      </c>
      <c r="M82" s="406"/>
      <c r="N82" s="435">
        <v>673219233.75999999</v>
      </c>
      <c r="O82" s="406"/>
      <c r="P82" s="406"/>
      <c r="Q82" s="418"/>
      <c r="R82" s="436">
        <v>201312396.88</v>
      </c>
      <c r="S82" s="406"/>
      <c r="T82" s="406"/>
      <c r="U82" s="418"/>
    </row>
    <row r="83" spans="4:21" ht="17.100000000000001" customHeight="1">
      <c r="D83" s="430" t="s">
        <v>937</v>
      </c>
      <c r="E83" s="418"/>
      <c r="F83" s="433" t="s">
        <v>27</v>
      </c>
      <c r="G83" s="406"/>
      <c r="H83" s="406"/>
      <c r="I83" s="406"/>
      <c r="J83" s="406"/>
      <c r="K83" s="406"/>
      <c r="L83" s="434" t="s">
        <v>882</v>
      </c>
      <c r="M83" s="406"/>
      <c r="N83" s="435">
        <v>99456</v>
      </c>
      <c r="O83" s="406"/>
      <c r="P83" s="406"/>
      <c r="Q83" s="418"/>
      <c r="R83" s="436">
        <v>7098885</v>
      </c>
      <c r="S83" s="406"/>
      <c r="T83" s="406"/>
      <c r="U83" s="418"/>
    </row>
    <row r="84" spans="4:21" ht="17.100000000000001" customHeight="1">
      <c r="D84" s="430" t="s">
        <v>936</v>
      </c>
      <c r="E84" s="418"/>
      <c r="F84" s="433" t="s">
        <v>935</v>
      </c>
      <c r="G84" s="406"/>
      <c r="H84" s="406"/>
      <c r="I84" s="406"/>
      <c r="J84" s="406"/>
      <c r="K84" s="406"/>
      <c r="L84" s="434" t="s">
        <v>882</v>
      </c>
      <c r="M84" s="406"/>
      <c r="N84" s="435">
        <v>0</v>
      </c>
      <c r="O84" s="406"/>
      <c r="P84" s="406"/>
      <c r="Q84" s="418"/>
      <c r="R84" s="436">
        <v>7046718</v>
      </c>
      <c r="S84" s="406"/>
      <c r="T84" s="406"/>
      <c r="U84" s="418"/>
    </row>
    <row r="85" spans="4:21" ht="17.100000000000001" customHeight="1">
      <c r="D85" s="430" t="s">
        <v>971</v>
      </c>
      <c r="E85" s="418"/>
      <c r="F85" s="433" t="s">
        <v>376</v>
      </c>
      <c r="G85" s="406"/>
      <c r="H85" s="406"/>
      <c r="I85" s="406"/>
      <c r="J85" s="406"/>
      <c r="K85" s="406"/>
      <c r="L85" s="434" t="s">
        <v>882</v>
      </c>
      <c r="M85" s="406"/>
      <c r="N85" s="435">
        <v>99456</v>
      </c>
      <c r="O85" s="406"/>
      <c r="P85" s="406"/>
      <c r="Q85" s="418"/>
      <c r="R85" s="436">
        <v>52167</v>
      </c>
      <c r="S85" s="406"/>
      <c r="T85" s="406"/>
      <c r="U85" s="418"/>
    </row>
    <row r="86" spans="4:21" ht="17.100000000000001" customHeight="1">
      <c r="D86" s="430" t="s">
        <v>970</v>
      </c>
      <c r="E86" s="418"/>
      <c r="F86" s="433" t="s">
        <v>31</v>
      </c>
      <c r="G86" s="406"/>
      <c r="H86" s="406"/>
      <c r="I86" s="406"/>
      <c r="J86" s="406"/>
      <c r="K86" s="406"/>
      <c r="L86" s="434" t="s">
        <v>882</v>
      </c>
      <c r="M86" s="406"/>
      <c r="N86" s="435">
        <v>5373179</v>
      </c>
      <c r="O86" s="406"/>
      <c r="P86" s="406"/>
      <c r="Q86" s="418"/>
      <c r="R86" s="436">
        <v>2018295</v>
      </c>
      <c r="S86" s="406"/>
      <c r="T86" s="406"/>
      <c r="U86" s="418"/>
    </row>
    <row r="87" spans="4:21" ht="17.100000000000001" customHeight="1">
      <c r="D87" s="430" t="s">
        <v>969</v>
      </c>
      <c r="E87" s="418"/>
      <c r="F87" s="433" t="s">
        <v>392</v>
      </c>
      <c r="G87" s="406"/>
      <c r="H87" s="406"/>
      <c r="I87" s="406"/>
      <c r="J87" s="406"/>
      <c r="K87" s="406"/>
      <c r="L87" s="434" t="s">
        <v>882</v>
      </c>
      <c r="M87" s="406"/>
      <c r="N87" s="435">
        <v>173179</v>
      </c>
      <c r="O87" s="406"/>
      <c r="P87" s="406"/>
      <c r="Q87" s="418"/>
      <c r="R87" s="436">
        <v>0</v>
      </c>
      <c r="S87" s="406"/>
      <c r="T87" s="406"/>
      <c r="U87" s="418"/>
    </row>
    <row r="88" spans="4:21" ht="17.100000000000001" customHeight="1">
      <c r="D88" s="430" t="s">
        <v>968</v>
      </c>
      <c r="E88" s="418"/>
      <c r="F88" s="433" t="s">
        <v>398</v>
      </c>
      <c r="G88" s="406"/>
      <c r="H88" s="406"/>
      <c r="I88" s="406"/>
      <c r="J88" s="406"/>
      <c r="K88" s="406"/>
      <c r="L88" s="434" t="s">
        <v>882</v>
      </c>
      <c r="M88" s="406"/>
      <c r="N88" s="435">
        <v>0</v>
      </c>
      <c r="O88" s="406"/>
      <c r="P88" s="406"/>
      <c r="Q88" s="418"/>
      <c r="R88" s="436">
        <v>2018295</v>
      </c>
      <c r="S88" s="406"/>
      <c r="T88" s="406"/>
      <c r="U88" s="418"/>
    </row>
    <row r="89" spans="4:21" ht="17.100000000000001" customHeight="1">
      <c r="D89" s="430" t="s">
        <v>967</v>
      </c>
      <c r="E89" s="418"/>
      <c r="F89" s="433" t="s">
        <v>401</v>
      </c>
      <c r="G89" s="406"/>
      <c r="H89" s="406"/>
      <c r="I89" s="406"/>
      <c r="J89" s="406"/>
      <c r="K89" s="406"/>
      <c r="L89" s="434" t="s">
        <v>882</v>
      </c>
      <c r="M89" s="406"/>
      <c r="N89" s="435">
        <v>5200000</v>
      </c>
      <c r="O89" s="406"/>
      <c r="P89" s="406"/>
      <c r="Q89" s="418"/>
      <c r="R89" s="436">
        <v>0</v>
      </c>
      <c r="S89" s="406"/>
      <c r="T89" s="406"/>
      <c r="U89" s="418"/>
    </row>
    <row r="90" spans="4:21" ht="17.100000000000001" customHeight="1">
      <c r="D90" s="430" t="s">
        <v>966</v>
      </c>
      <c r="E90" s="418"/>
      <c r="F90" s="433" t="s">
        <v>35</v>
      </c>
      <c r="G90" s="406"/>
      <c r="H90" s="406"/>
      <c r="I90" s="406"/>
      <c r="J90" s="406"/>
      <c r="K90" s="406"/>
      <c r="L90" s="434" t="s">
        <v>882</v>
      </c>
      <c r="M90" s="406"/>
      <c r="N90" s="435">
        <v>201633856</v>
      </c>
      <c r="O90" s="406"/>
      <c r="P90" s="406"/>
      <c r="Q90" s="418"/>
      <c r="R90" s="436">
        <v>238948219</v>
      </c>
      <c r="S90" s="406"/>
      <c r="T90" s="406"/>
      <c r="U90" s="418"/>
    </row>
    <row r="91" spans="4:21" ht="17.100000000000001" customHeight="1">
      <c r="D91" s="430" t="s">
        <v>965</v>
      </c>
      <c r="E91" s="418"/>
      <c r="F91" s="433" t="s">
        <v>407</v>
      </c>
      <c r="G91" s="406"/>
      <c r="H91" s="406"/>
      <c r="I91" s="406"/>
      <c r="J91" s="406"/>
      <c r="K91" s="406"/>
      <c r="L91" s="434" t="s">
        <v>882</v>
      </c>
      <c r="M91" s="406"/>
      <c r="N91" s="435">
        <v>6509134</v>
      </c>
      <c r="O91" s="406"/>
      <c r="P91" s="406"/>
      <c r="Q91" s="418"/>
      <c r="R91" s="436">
        <v>62321466</v>
      </c>
      <c r="S91" s="406"/>
      <c r="T91" s="406"/>
      <c r="U91" s="418"/>
    </row>
    <row r="92" spans="4:21" ht="17.100000000000001" customHeight="1">
      <c r="D92" s="430" t="s">
        <v>964</v>
      </c>
      <c r="E92" s="418"/>
      <c r="F92" s="433" t="s">
        <v>413</v>
      </c>
      <c r="G92" s="406"/>
      <c r="H92" s="406"/>
      <c r="I92" s="406"/>
      <c r="J92" s="406"/>
      <c r="K92" s="406"/>
      <c r="L92" s="434" t="s">
        <v>882</v>
      </c>
      <c r="M92" s="406"/>
      <c r="N92" s="435">
        <v>21338115</v>
      </c>
      <c r="O92" s="406"/>
      <c r="P92" s="406"/>
      <c r="Q92" s="418"/>
      <c r="R92" s="436">
        <v>12288905</v>
      </c>
      <c r="S92" s="406"/>
      <c r="T92" s="406"/>
      <c r="U92" s="418"/>
    </row>
    <row r="93" spans="4:21" ht="17.100000000000001" customHeight="1">
      <c r="D93" s="430" t="s">
        <v>963</v>
      </c>
      <c r="E93" s="418"/>
      <c r="F93" s="433" t="s">
        <v>417</v>
      </c>
      <c r="G93" s="406"/>
      <c r="H93" s="406"/>
      <c r="I93" s="406"/>
      <c r="J93" s="406"/>
      <c r="K93" s="406"/>
      <c r="L93" s="434" t="s">
        <v>882</v>
      </c>
      <c r="M93" s="406"/>
      <c r="N93" s="435">
        <v>772246</v>
      </c>
      <c r="O93" s="406"/>
      <c r="P93" s="406"/>
      <c r="Q93" s="418"/>
      <c r="R93" s="436">
        <v>1152824</v>
      </c>
      <c r="S93" s="406"/>
      <c r="T93" s="406"/>
      <c r="U93" s="418"/>
    </row>
    <row r="94" spans="4:21" ht="17.100000000000001" customHeight="1">
      <c r="D94" s="430" t="s">
        <v>962</v>
      </c>
      <c r="E94" s="418"/>
      <c r="F94" s="433" t="s">
        <v>421</v>
      </c>
      <c r="G94" s="406"/>
      <c r="H94" s="406"/>
      <c r="I94" s="406"/>
      <c r="J94" s="406"/>
      <c r="K94" s="406"/>
      <c r="L94" s="434" t="s">
        <v>882</v>
      </c>
      <c r="M94" s="406"/>
      <c r="N94" s="435">
        <v>134592609</v>
      </c>
      <c r="O94" s="406"/>
      <c r="P94" s="406"/>
      <c r="Q94" s="418"/>
      <c r="R94" s="436">
        <v>103846672</v>
      </c>
      <c r="S94" s="406"/>
      <c r="T94" s="406"/>
      <c r="U94" s="418"/>
    </row>
    <row r="95" spans="4:21" ht="17.100000000000001" customHeight="1">
      <c r="D95" s="430" t="s">
        <v>961</v>
      </c>
      <c r="E95" s="418"/>
      <c r="F95" s="433" t="s">
        <v>425</v>
      </c>
      <c r="G95" s="406"/>
      <c r="H95" s="406"/>
      <c r="I95" s="406"/>
      <c r="J95" s="406"/>
      <c r="K95" s="406"/>
      <c r="L95" s="434" t="s">
        <v>882</v>
      </c>
      <c r="M95" s="406"/>
      <c r="N95" s="435">
        <v>17354965</v>
      </c>
      <c r="O95" s="406"/>
      <c r="P95" s="406"/>
      <c r="Q95" s="418"/>
      <c r="R95" s="436">
        <v>26252843</v>
      </c>
      <c r="S95" s="406"/>
      <c r="T95" s="406"/>
      <c r="U95" s="418"/>
    </row>
    <row r="96" spans="4:21" ht="17.100000000000001" customHeight="1">
      <c r="D96" s="430" t="s">
        <v>960</v>
      </c>
      <c r="E96" s="418"/>
      <c r="F96" s="433" t="s">
        <v>435</v>
      </c>
      <c r="G96" s="406"/>
      <c r="H96" s="406"/>
      <c r="I96" s="406"/>
      <c r="J96" s="406"/>
      <c r="K96" s="406"/>
      <c r="L96" s="434" t="s">
        <v>882</v>
      </c>
      <c r="M96" s="406"/>
      <c r="N96" s="435">
        <v>0</v>
      </c>
      <c r="O96" s="406"/>
      <c r="P96" s="406"/>
      <c r="Q96" s="418"/>
      <c r="R96" s="436">
        <v>453</v>
      </c>
      <c r="S96" s="406"/>
      <c r="T96" s="406"/>
      <c r="U96" s="418"/>
    </row>
    <row r="97" spans="4:21" ht="17.100000000000001" customHeight="1">
      <c r="D97" s="430" t="s">
        <v>959</v>
      </c>
      <c r="E97" s="418"/>
      <c r="F97" s="433" t="s">
        <v>439</v>
      </c>
      <c r="G97" s="406"/>
      <c r="H97" s="406"/>
      <c r="I97" s="406"/>
      <c r="J97" s="406"/>
      <c r="K97" s="406"/>
      <c r="L97" s="434" t="s">
        <v>882</v>
      </c>
      <c r="M97" s="406"/>
      <c r="N97" s="435">
        <v>21066787</v>
      </c>
      <c r="O97" s="406"/>
      <c r="P97" s="406"/>
      <c r="Q97" s="418"/>
      <c r="R97" s="436">
        <v>33085056</v>
      </c>
      <c r="S97" s="406"/>
      <c r="T97" s="406"/>
      <c r="U97" s="418"/>
    </row>
    <row r="98" spans="4:21" ht="17.100000000000001" customHeight="1">
      <c r="D98" s="430" t="s">
        <v>934</v>
      </c>
      <c r="E98" s="418"/>
      <c r="F98" s="433" t="s">
        <v>933</v>
      </c>
      <c r="G98" s="406"/>
      <c r="H98" s="406"/>
      <c r="I98" s="406"/>
      <c r="J98" s="406"/>
      <c r="K98" s="406"/>
      <c r="L98" s="434" t="s">
        <v>882</v>
      </c>
      <c r="M98" s="406"/>
      <c r="N98" s="435">
        <v>1601753685.8099999</v>
      </c>
      <c r="O98" s="406"/>
      <c r="P98" s="406"/>
      <c r="Q98" s="418"/>
      <c r="R98" s="436">
        <v>671057754.36000001</v>
      </c>
      <c r="S98" s="406"/>
      <c r="T98" s="406"/>
      <c r="U98" s="418"/>
    </row>
    <row r="99" spans="4:21" ht="17.100000000000001" customHeight="1">
      <c r="D99" s="430" t="s">
        <v>958</v>
      </c>
      <c r="E99" s="418"/>
      <c r="F99" s="433" t="s">
        <v>481</v>
      </c>
      <c r="G99" s="406"/>
      <c r="H99" s="406"/>
      <c r="I99" s="406"/>
      <c r="J99" s="406"/>
      <c r="K99" s="406"/>
      <c r="L99" s="434" t="s">
        <v>882</v>
      </c>
      <c r="M99" s="406"/>
      <c r="N99" s="435">
        <v>4500500</v>
      </c>
      <c r="O99" s="406"/>
      <c r="P99" s="406"/>
      <c r="Q99" s="418"/>
      <c r="R99" s="436">
        <v>0</v>
      </c>
      <c r="S99" s="406"/>
      <c r="T99" s="406"/>
      <c r="U99" s="418"/>
    </row>
    <row r="100" spans="4:21" ht="17.100000000000001" customHeight="1">
      <c r="D100" s="430" t="s">
        <v>957</v>
      </c>
      <c r="E100" s="418"/>
      <c r="F100" s="433" t="s">
        <v>490</v>
      </c>
      <c r="G100" s="406"/>
      <c r="H100" s="406"/>
      <c r="I100" s="406"/>
      <c r="J100" s="406"/>
      <c r="K100" s="406"/>
      <c r="L100" s="434" t="s">
        <v>882</v>
      </c>
      <c r="M100" s="406"/>
      <c r="N100" s="435">
        <v>557717</v>
      </c>
      <c r="O100" s="406"/>
      <c r="P100" s="406"/>
      <c r="Q100" s="418"/>
      <c r="R100" s="436">
        <v>0</v>
      </c>
      <c r="S100" s="406"/>
      <c r="T100" s="406"/>
      <c r="U100" s="418"/>
    </row>
    <row r="101" spans="4:21" ht="17.100000000000001" customHeight="1">
      <c r="D101" s="430" t="s">
        <v>956</v>
      </c>
      <c r="E101" s="418"/>
      <c r="F101" s="433" t="s">
        <v>493</v>
      </c>
      <c r="G101" s="406"/>
      <c r="H101" s="406"/>
      <c r="I101" s="406"/>
      <c r="J101" s="406"/>
      <c r="K101" s="406"/>
      <c r="L101" s="434" t="s">
        <v>882</v>
      </c>
      <c r="M101" s="406"/>
      <c r="N101" s="435">
        <v>10501400</v>
      </c>
      <c r="O101" s="406"/>
      <c r="P101" s="406"/>
      <c r="Q101" s="418"/>
      <c r="R101" s="436">
        <v>0</v>
      </c>
      <c r="S101" s="406"/>
      <c r="T101" s="406"/>
      <c r="U101" s="418"/>
    </row>
    <row r="102" spans="4:21" ht="17.100000000000001" customHeight="1">
      <c r="D102" s="430" t="s">
        <v>955</v>
      </c>
      <c r="E102" s="418"/>
      <c r="F102" s="433" t="s">
        <v>413</v>
      </c>
      <c r="G102" s="406"/>
      <c r="H102" s="406"/>
      <c r="I102" s="406"/>
      <c r="J102" s="406"/>
      <c r="K102" s="406"/>
      <c r="L102" s="434" t="s">
        <v>882</v>
      </c>
      <c r="M102" s="406"/>
      <c r="N102" s="435">
        <v>17479943.809999999</v>
      </c>
      <c r="O102" s="406"/>
      <c r="P102" s="406"/>
      <c r="Q102" s="418"/>
      <c r="R102" s="436">
        <v>28407542.989999998</v>
      </c>
      <c r="S102" s="406"/>
      <c r="T102" s="406"/>
      <c r="U102" s="418"/>
    </row>
    <row r="103" spans="4:21" ht="17.100000000000001" customHeight="1">
      <c r="D103" s="430" t="s">
        <v>954</v>
      </c>
      <c r="E103" s="418"/>
      <c r="F103" s="433" t="s">
        <v>509</v>
      </c>
      <c r="G103" s="406"/>
      <c r="H103" s="406"/>
      <c r="I103" s="406"/>
      <c r="J103" s="406"/>
      <c r="K103" s="406"/>
      <c r="L103" s="434" t="s">
        <v>882</v>
      </c>
      <c r="M103" s="406"/>
      <c r="N103" s="435">
        <v>1568714125</v>
      </c>
      <c r="O103" s="406"/>
      <c r="P103" s="406"/>
      <c r="Q103" s="418"/>
      <c r="R103" s="436">
        <v>642650211.37</v>
      </c>
      <c r="S103" s="406"/>
      <c r="T103" s="406"/>
      <c r="U103" s="418"/>
    </row>
    <row r="104" spans="4:21" ht="17.100000000000001" customHeight="1">
      <c r="D104" s="430" t="s">
        <v>953</v>
      </c>
      <c r="E104" s="418"/>
      <c r="F104" s="409" t="s">
        <v>952</v>
      </c>
      <c r="G104" s="406"/>
      <c r="H104" s="406"/>
      <c r="I104" s="406"/>
      <c r="J104" s="406"/>
      <c r="K104" s="406"/>
      <c r="L104" s="420" t="s">
        <v>882</v>
      </c>
      <c r="M104" s="406"/>
      <c r="N104" s="431">
        <v>1184691222.8499999</v>
      </c>
      <c r="O104" s="406"/>
      <c r="P104" s="406"/>
      <c r="Q104" s="418"/>
      <c r="R104" s="432">
        <v>1009680250.1</v>
      </c>
      <c r="S104" s="406"/>
      <c r="T104" s="406"/>
      <c r="U104" s="418"/>
    </row>
    <row r="105" spans="4:21" ht="17.100000000000001" customHeight="1">
      <c r="D105" s="430" t="s">
        <v>951</v>
      </c>
      <c r="E105" s="418"/>
      <c r="F105" s="433" t="s">
        <v>46</v>
      </c>
      <c r="G105" s="406"/>
      <c r="H105" s="406"/>
      <c r="I105" s="406"/>
      <c r="J105" s="406"/>
      <c r="K105" s="406"/>
      <c r="L105" s="434" t="s">
        <v>882</v>
      </c>
      <c r="M105" s="406"/>
      <c r="N105" s="435">
        <v>1184691222.8499999</v>
      </c>
      <c r="O105" s="406"/>
      <c r="P105" s="406"/>
      <c r="Q105" s="418"/>
      <c r="R105" s="436">
        <v>1009680250.1</v>
      </c>
      <c r="S105" s="406"/>
      <c r="T105" s="406"/>
      <c r="U105" s="418"/>
    </row>
    <row r="106" spans="4:21" ht="17.100000000000001" customHeight="1">
      <c r="D106" s="430" t="s">
        <v>950</v>
      </c>
      <c r="E106" s="418"/>
      <c r="F106" s="433" t="s">
        <v>521</v>
      </c>
      <c r="G106" s="406"/>
      <c r="H106" s="406"/>
      <c r="I106" s="406"/>
      <c r="J106" s="406"/>
      <c r="K106" s="406"/>
      <c r="L106" s="434" t="s">
        <v>882</v>
      </c>
      <c r="M106" s="406"/>
      <c r="N106" s="435">
        <v>97079433.439999998</v>
      </c>
      <c r="O106" s="406"/>
      <c r="P106" s="406"/>
      <c r="Q106" s="418"/>
      <c r="R106" s="436">
        <v>75009849.939999998</v>
      </c>
      <c r="S106" s="406"/>
      <c r="T106" s="406"/>
      <c r="U106" s="418"/>
    </row>
    <row r="107" spans="4:21" ht="17.100000000000001" customHeight="1">
      <c r="D107" s="430" t="s">
        <v>949</v>
      </c>
      <c r="E107" s="418"/>
      <c r="F107" s="433" t="s">
        <v>524</v>
      </c>
      <c r="G107" s="406"/>
      <c r="H107" s="406"/>
      <c r="I107" s="406"/>
      <c r="J107" s="406"/>
      <c r="K107" s="406"/>
      <c r="L107" s="434" t="s">
        <v>882</v>
      </c>
      <c r="M107" s="406"/>
      <c r="N107" s="435">
        <v>419114911.68000001</v>
      </c>
      <c r="O107" s="406"/>
      <c r="P107" s="406"/>
      <c r="Q107" s="418"/>
      <c r="R107" s="436">
        <v>381492782.25</v>
      </c>
      <c r="S107" s="406"/>
      <c r="T107" s="406"/>
      <c r="U107" s="418"/>
    </row>
    <row r="108" spans="4:21" ht="17.100000000000001" customHeight="1">
      <c r="D108" s="430" t="s">
        <v>948</v>
      </c>
      <c r="E108" s="418"/>
      <c r="F108" s="433" t="s">
        <v>527</v>
      </c>
      <c r="G108" s="406"/>
      <c r="H108" s="406"/>
      <c r="I108" s="406"/>
      <c r="J108" s="406"/>
      <c r="K108" s="406"/>
      <c r="L108" s="434" t="s">
        <v>882</v>
      </c>
      <c r="M108" s="406"/>
      <c r="N108" s="435">
        <v>365557930.08999997</v>
      </c>
      <c r="O108" s="406"/>
      <c r="P108" s="406"/>
      <c r="Q108" s="418"/>
      <c r="R108" s="436">
        <v>319031978.83999997</v>
      </c>
      <c r="S108" s="406"/>
      <c r="T108" s="406"/>
      <c r="U108" s="418"/>
    </row>
    <row r="109" spans="4:21" ht="17.100000000000001" customHeight="1">
      <c r="D109" s="430" t="s">
        <v>947</v>
      </c>
      <c r="E109" s="418"/>
      <c r="F109" s="433" t="s">
        <v>530</v>
      </c>
      <c r="G109" s="406"/>
      <c r="H109" s="406"/>
      <c r="I109" s="406"/>
      <c r="J109" s="406"/>
      <c r="K109" s="406"/>
      <c r="L109" s="434" t="s">
        <v>882</v>
      </c>
      <c r="M109" s="406"/>
      <c r="N109" s="435">
        <v>136527735.28999999</v>
      </c>
      <c r="O109" s="406"/>
      <c r="P109" s="406"/>
      <c r="Q109" s="418"/>
      <c r="R109" s="436">
        <v>117243508.98999999</v>
      </c>
      <c r="S109" s="406"/>
      <c r="T109" s="406"/>
      <c r="U109" s="418"/>
    </row>
    <row r="110" spans="4:21" ht="17.100000000000001" customHeight="1">
      <c r="D110" s="430" t="s">
        <v>946</v>
      </c>
      <c r="E110" s="418"/>
      <c r="F110" s="433" t="s">
        <v>533</v>
      </c>
      <c r="G110" s="406"/>
      <c r="H110" s="406"/>
      <c r="I110" s="406"/>
      <c r="J110" s="406"/>
      <c r="K110" s="406"/>
      <c r="L110" s="434" t="s">
        <v>882</v>
      </c>
      <c r="M110" s="406"/>
      <c r="N110" s="435">
        <v>19092107</v>
      </c>
      <c r="O110" s="406"/>
      <c r="P110" s="406"/>
      <c r="Q110" s="418"/>
      <c r="R110" s="436">
        <v>0</v>
      </c>
      <c r="S110" s="406"/>
      <c r="T110" s="406"/>
      <c r="U110" s="418"/>
    </row>
    <row r="111" spans="4:21" ht="17.100000000000001" customHeight="1">
      <c r="D111" s="430" t="s">
        <v>945</v>
      </c>
      <c r="E111" s="418"/>
      <c r="F111" s="433" t="s">
        <v>538</v>
      </c>
      <c r="G111" s="406"/>
      <c r="H111" s="406"/>
      <c r="I111" s="406"/>
      <c r="J111" s="406"/>
      <c r="K111" s="406"/>
      <c r="L111" s="434" t="s">
        <v>882</v>
      </c>
      <c r="M111" s="406"/>
      <c r="N111" s="435">
        <v>135318405.34999999</v>
      </c>
      <c r="O111" s="406"/>
      <c r="P111" s="406"/>
      <c r="Q111" s="418"/>
      <c r="R111" s="436">
        <v>116902130.08</v>
      </c>
      <c r="S111" s="406"/>
      <c r="T111" s="406"/>
      <c r="U111" s="418"/>
    </row>
    <row r="112" spans="4:21" ht="17.100000000000001" customHeight="1">
      <c r="D112" s="430" t="s">
        <v>944</v>
      </c>
      <c r="E112" s="418"/>
      <c r="F112" s="433" t="s">
        <v>558</v>
      </c>
      <c r="G112" s="406"/>
      <c r="H112" s="406"/>
      <c r="I112" s="406"/>
      <c r="J112" s="406"/>
      <c r="K112" s="406"/>
      <c r="L112" s="434" t="s">
        <v>882</v>
      </c>
      <c r="M112" s="406"/>
      <c r="N112" s="435">
        <v>12000700</v>
      </c>
      <c r="O112" s="406"/>
      <c r="P112" s="406"/>
      <c r="Q112" s="418"/>
      <c r="R112" s="436">
        <v>0</v>
      </c>
      <c r="S112" s="406"/>
      <c r="T112" s="406"/>
      <c r="U112" s="418"/>
    </row>
    <row r="113" spans="4:21" ht="17.100000000000001" customHeight="1">
      <c r="D113" s="430" t="s">
        <v>943</v>
      </c>
      <c r="E113" s="418"/>
      <c r="F113" s="409" t="s">
        <v>50</v>
      </c>
      <c r="G113" s="406"/>
      <c r="H113" s="406"/>
      <c r="I113" s="406"/>
      <c r="J113" s="406"/>
      <c r="K113" s="406"/>
      <c r="L113" s="420" t="s">
        <v>882</v>
      </c>
      <c r="M113" s="406"/>
      <c r="N113" s="431">
        <v>1776423280.5</v>
      </c>
      <c r="O113" s="406"/>
      <c r="P113" s="406"/>
      <c r="Q113" s="418"/>
      <c r="R113" s="432">
        <v>0</v>
      </c>
      <c r="S113" s="406"/>
      <c r="T113" s="406"/>
      <c r="U113" s="418"/>
    </row>
    <row r="114" spans="4:21" ht="17.100000000000001" customHeight="1">
      <c r="D114" s="430" t="s">
        <v>942</v>
      </c>
      <c r="E114" s="418"/>
      <c r="F114" s="433" t="s">
        <v>54</v>
      </c>
      <c r="G114" s="406"/>
      <c r="H114" s="406"/>
      <c r="I114" s="406"/>
      <c r="J114" s="406"/>
      <c r="K114" s="406"/>
      <c r="L114" s="434" t="s">
        <v>882</v>
      </c>
      <c r="M114" s="406"/>
      <c r="N114" s="435">
        <v>1776423280.5</v>
      </c>
      <c r="O114" s="406"/>
      <c r="P114" s="406"/>
      <c r="Q114" s="418"/>
      <c r="R114" s="436">
        <v>0</v>
      </c>
      <c r="S114" s="406"/>
      <c r="T114" s="406"/>
      <c r="U114" s="418"/>
    </row>
    <row r="115" spans="4:21" ht="17.100000000000001" customHeight="1">
      <c r="D115" s="430" t="s">
        <v>941</v>
      </c>
      <c r="E115" s="418"/>
      <c r="F115" s="433" t="s">
        <v>940</v>
      </c>
      <c r="G115" s="406"/>
      <c r="H115" s="406"/>
      <c r="I115" s="406"/>
      <c r="J115" s="406"/>
      <c r="K115" s="406"/>
      <c r="L115" s="434" t="s">
        <v>882</v>
      </c>
      <c r="M115" s="406"/>
      <c r="N115" s="435">
        <v>1776423280.5</v>
      </c>
      <c r="O115" s="406"/>
      <c r="P115" s="406"/>
      <c r="Q115" s="418"/>
      <c r="R115" s="436">
        <v>0</v>
      </c>
      <c r="S115" s="406"/>
      <c r="T115" s="406"/>
      <c r="U115" s="418"/>
    </row>
    <row r="116" spans="4:21" ht="17.100000000000001" customHeight="1">
      <c r="D116" s="439" t="s">
        <v>882</v>
      </c>
      <c r="E116" s="418"/>
      <c r="F116" s="419" t="s">
        <v>939</v>
      </c>
      <c r="G116" s="406"/>
      <c r="H116" s="406"/>
      <c r="I116" s="406"/>
      <c r="J116" s="406"/>
      <c r="K116" s="406"/>
      <c r="L116" s="420" t="s">
        <v>882</v>
      </c>
      <c r="M116" s="406"/>
      <c r="N116" s="440">
        <v>5443841309.5100002</v>
      </c>
      <c r="O116" s="406"/>
      <c r="P116" s="406"/>
      <c r="Q116" s="418"/>
      <c r="R116" s="441">
        <v>2130115800.3399999</v>
      </c>
      <c r="S116" s="406"/>
      <c r="T116" s="406"/>
      <c r="U116" s="418"/>
    </row>
    <row r="117" spans="4:21" ht="17.100000000000001" customHeight="1">
      <c r="D117" s="417"/>
      <c r="E117" s="418"/>
      <c r="F117" s="419" t="s">
        <v>882</v>
      </c>
      <c r="G117" s="406"/>
      <c r="H117" s="406"/>
      <c r="I117" s="406"/>
      <c r="J117" s="406"/>
      <c r="K117" s="406"/>
      <c r="L117" s="420"/>
      <c r="M117" s="406"/>
      <c r="N117" s="437"/>
      <c r="O117" s="406"/>
      <c r="P117" s="406"/>
      <c r="Q117" s="418"/>
      <c r="R117" s="438"/>
      <c r="S117" s="406"/>
      <c r="T117" s="406"/>
      <c r="U117" s="418"/>
    </row>
    <row r="118" spans="4:21" ht="17.100000000000001" customHeight="1">
      <c r="D118" s="417" t="s">
        <v>882</v>
      </c>
      <c r="E118" s="418"/>
      <c r="F118" s="419" t="s">
        <v>64</v>
      </c>
      <c r="G118" s="406"/>
      <c r="H118" s="406"/>
      <c r="I118" s="406"/>
      <c r="J118" s="406"/>
      <c r="K118" s="406"/>
      <c r="L118" s="420" t="s">
        <v>882</v>
      </c>
      <c r="M118" s="406"/>
      <c r="N118" s="421"/>
      <c r="O118" s="406"/>
      <c r="P118" s="406"/>
      <c r="Q118" s="418"/>
      <c r="R118" s="422"/>
      <c r="S118" s="406"/>
      <c r="T118" s="406"/>
      <c r="U118" s="418"/>
    </row>
    <row r="119" spans="4:21" ht="17.100000000000001" customHeight="1">
      <c r="D119" s="430" t="s">
        <v>938</v>
      </c>
      <c r="E119" s="418"/>
      <c r="F119" s="409" t="s">
        <v>19</v>
      </c>
      <c r="G119" s="406"/>
      <c r="H119" s="406"/>
      <c r="I119" s="406"/>
      <c r="J119" s="406"/>
      <c r="K119" s="406"/>
      <c r="L119" s="420" t="s">
        <v>882</v>
      </c>
      <c r="M119" s="406"/>
      <c r="N119" s="431">
        <v>209568534.06</v>
      </c>
      <c r="O119" s="406"/>
      <c r="P119" s="406"/>
      <c r="Q119" s="418"/>
      <c r="R119" s="432">
        <v>206730055.06</v>
      </c>
      <c r="S119" s="406"/>
      <c r="T119" s="406"/>
      <c r="U119" s="418"/>
    </row>
    <row r="120" spans="4:21" ht="17.100000000000001" customHeight="1">
      <c r="D120" s="430" t="s">
        <v>937</v>
      </c>
      <c r="E120" s="418"/>
      <c r="F120" s="433" t="s">
        <v>27</v>
      </c>
      <c r="G120" s="406"/>
      <c r="H120" s="406"/>
      <c r="I120" s="406"/>
      <c r="J120" s="406"/>
      <c r="K120" s="406"/>
      <c r="L120" s="434" t="s">
        <v>882</v>
      </c>
      <c r="M120" s="406"/>
      <c r="N120" s="435">
        <v>2838479</v>
      </c>
      <c r="O120" s="406"/>
      <c r="P120" s="406"/>
      <c r="Q120" s="418"/>
      <c r="R120" s="436">
        <v>0</v>
      </c>
      <c r="S120" s="406"/>
      <c r="T120" s="406"/>
      <c r="U120" s="418"/>
    </row>
    <row r="121" spans="4:21" ht="17.100000000000001" customHeight="1">
      <c r="D121" s="430" t="s">
        <v>936</v>
      </c>
      <c r="E121" s="418"/>
      <c r="F121" s="433" t="s">
        <v>935</v>
      </c>
      <c r="G121" s="406"/>
      <c r="H121" s="406"/>
      <c r="I121" s="406"/>
      <c r="J121" s="406"/>
      <c r="K121" s="406"/>
      <c r="L121" s="434" t="s">
        <v>882</v>
      </c>
      <c r="M121" s="406"/>
      <c r="N121" s="435">
        <v>2838479</v>
      </c>
      <c r="O121" s="406"/>
      <c r="P121" s="406"/>
      <c r="Q121" s="418"/>
      <c r="R121" s="436">
        <v>0</v>
      </c>
      <c r="S121" s="406"/>
      <c r="T121" s="406"/>
      <c r="U121" s="418"/>
    </row>
    <row r="122" spans="4:21" ht="17.100000000000001" customHeight="1">
      <c r="D122" s="430" t="s">
        <v>934</v>
      </c>
      <c r="E122" s="418"/>
      <c r="F122" s="433" t="s">
        <v>933</v>
      </c>
      <c r="G122" s="406"/>
      <c r="H122" s="406"/>
      <c r="I122" s="406"/>
      <c r="J122" s="406"/>
      <c r="K122" s="406"/>
      <c r="L122" s="434" t="s">
        <v>882</v>
      </c>
      <c r="M122" s="406"/>
      <c r="N122" s="435">
        <v>206730055.06</v>
      </c>
      <c r="O122" s="406"/>
      <c r="P122" s="406"/>
      <c r="Q122" s="418"/>
      <c r="R122" s="436">
        <v>206730055.06</v>
      </c>
      <c r="S122" s="406"/>
      <c r="T122" s="406"/>
      <c r="U122" s="418"/>
    </row>
    <row r="123" spans="4:21" ht="17.100000000000001" customHeight="1">
      <c r="D123" s="430" t="s">
        <v>932</v>
      </c>
      <c r="E123" s="418"/>
      <c r="F123" s="433" t="s">
        <v>487</v>
      </c>
      <c r="G123" s="406"/>
      <c r="H123" s="406"/>
      <c r="I123" s="406"/>
      <c r="J123" s="406"/>
      <c r="K123" s="406"/>
      <c r="L123" s="434" t="s">
        <v>882</v>
      </c>
      <c r="M123" s="406"/>
      <c r="N123" s="435">
        <v>206730055.06</v>
      </c>
      <c r="O123" s="406"/>
      <c r="P123" s="406"/>
      <c r="Q123" s="418"/>
      <c r="R123" s="436">
        <v>206730055.06</v>
      </c>
      <c r="S123" s="406"/>
      <c r="T123" s="406"/>
      <c r="U123" s="418"/>
    </row>
    <row r="124" spans="4:21" ht="17.100000000000001" customHeight="1">
      <c r="D124" s="430" t="s">
        <v>931</v>
      </c>
      <c r="E124" s="418"/>
      <c r="F124" s="409" t="s">
        <v>69</v>
      </c>
      <c r="G124" s="406"/>
      <c r="H124" s="406"/>
      <c r="I124" s="406"/>
      <c r="J124" s="406"/>
      <c r="K124" s="406"/>
      <c r="L124" s="420" t="s">
        <v>882</v>
      </c>
      <c r="M124" s="406"/>
      <c r="N124" s="431">
        <v>11591738676</v>
      </c>
      <c r="O124" s="406"/>
      <c r="P124" s="406"/>
      <c r="Q124" s="418"/>
      <c r="R124" s="432">
        <v>2778710681</v>
      </c>
      <c r="S124" s="406"/>
      <c r="T124" s="406"/>
      <c r="U124" s="418"/>
    </row>
    <row r="125" spans="4:21" ht="17.100000000000001" customHeight="1">
      <c r="D125" s="430" t="s">
        <v>930</v>
      </c>
      <c r="E125" s="418"/>
      <c r="F125" s="433" t="s">
        <v>71</v>
      </c>
      <c r="G125" s="406"/>
      <c r="H125" s="406"/>
      <c r="I125" s="406"/>
      <c r="J125" s="406"/>
      <c r="K125" s="406"/>
      <c r="L125" s="434" t="s">
        <v>882</v>
      </c>
      <c r="M125" s="406"/>
      <c r="N125" s="435">
        <v>11591738676</v>
      </c>
      <c r="O125" s="406"/>
      <c r="P125" s="406"/>
      <c r="Q125" s="418"/>
      <c r="R125" s="436">
        <v>2778710681</v>
      </c>
      <c r="S125" s="406"/>
      <c r="T125" s="406"/>
      <c r="U125" s="418"/>
    </row>
    <row r="126" spans="4:21" ht="17.100000000000001" customHeight="1">
      <c r="D126" s="430" t="s">
        <v>929</v>
      </c>
      <c r="E126" s="418"/>
      <c r="F126" s="433" t="s">
        <v>564</v>
      </c>
      <c r="G126" s="406"/>
      <c r="H126" s="406"/>
      <c r="I126" s="406"/>
      <c r="J126" s="406"/>
      <c r="K126" s="406"/>
      <c r="L126" s="434" t="s">
        <v>882</v>
      </c>
      <c r="M126" s="406"/>
      <c r="N126" s="435">
        <v>11591738676</v>
      </c>
      <c r="O126" s="406"/>
      <c r="P126" s="406"/>
      <c r="Q126" s="418"/>
      <c r="R126" s="436">
        <v>2778710681</v>
      </c>
      <c r="S126" s="406"/>
      <c r="T126" s="406"/>
      <c r="U126" s="418"/>
    </row>
    <row r="127" spans="4:21" ht="17.100000000000001" customHeight="1">
      <c r="D127" s="439" t="s">
        <v>882</v>
      </c>
      <c r="E127" s="418"/>
      <c r="F127" s="419" t="s">
        <v>928</v>
      </c>
      <c r="G127" s="406"/>
      <c r="H127" s="406"/>
      <c r="I127" s="406"/>
      <c r="J127" s="406"/>
      <c r="K127" s="406"/>
      <c r="L127" s="420" t="s">
        <v>882</v>
      </c>
      <c r="M127" s="406"/>
      <c r="N127" s="440">
        <v>11801307210.059999</v>
      </c>
      <c r="O127" s="406"/>
      <c r="P127" s="406"/>
      <c r="Q127" s="418"/>
      <c r="R127" s="441">
        <v>2985440736.0599999</v>
      </c>
      <c r="S127" s="406"/>
      <c r="T127" s="406"/>
      <c r="U127" s="418"/>
    </row>
    <row r="128" spans="4:21" ht="17.100000000000001" customHeight="1">
      <c r="D128" s="439" t="s">
        <v>882</v>
      </c>
      <c r="E128" s="418"/>
      <c r="F128" s="419" t="s">
        <v>72</v>
      </c>
      <c r="G128" s="406"/>
      <c r="H128" s="406"/>
      <c r="I128" s="406"/>
      <c r="J128" s="406"/>
      <c r="K128" s="406"/>
      <c r="L128" s="420" t="s">
        <v>882</v>
      </c>
      <c r="M128" s="406"/>
      <c r="N128" s="440">
        <v>17245148519.57</v>
      </c>
      <c r="O128" s="406"/>
      <c r="P128" s="406"/>
      <c r="Q128" s="418"/>
      <c r="R128" s="441">
        <v>5115556536.3999996</v>
      </c>
      <c r="S128" s="406"/>
      <c r="T128" s="406"/>
      <c r="U128" s="418"/>
    </row>
    <row r="129" spans="4:21" ht="17.100000000000001" customHeight="1">
      <c r="D129" s="417"/>
      <c r="E129" s="418"/>
      <c r="F129" s="419" t="s">
        <v>882</v>
      </c>
      <c r="G129" s="406"/>
      <c r="H129" s="406"/>
      <c r="I129" s="406"/>
      <c r="J129" s="406"/>
      <c r="K129" s="406"/>
      <c r="L129" s="420"/>
      <c r="M129" s="406"/>
      <c r="N129" s="437"/>
      <c r="O129" s="406"/>
      <c r="P129" s="406"/>
      <c r="Q129" s="418"/>
      <c r="R129" s="438"/>
      <c r="S129" s="406"/>
      <c r="T129" s="406"/>
      <c r="U129" s="418"/>
    </row>
    <row r="130" spans="4:21" ht="17.100000000000001" customHeight="1">
      <c r="D130" s="417" t="s">
        <v>568</v>
      </c>
      <c r="E130" s="418"/>
      <c r="F130" s="419" t="s">
        <v>927</v>
      </c>
      <c r="G130" s="406"/>
      <c r="H130" s="406"/>
      <c r="I130" s="406"/>
      <c r="J130" s="406"/>
      <c r="K130" s="406"/>
      <c r="L130" s="420" t="s">
        <v>882</v>
      </c>
      <c r="M130" s="406"/>
      <c r="N130" s="421"/>
      <c r="O130" s="406"/>
      <c r="P130" s="406"/>
      <c r="Q130" s="418"/>
      <c r="R130" s="422"/>
      <c r="S130" s="406"/>
      <c r="T130" s="406"/>
      <c r="U130" s="418"/>
    </row>
    <row r="131" spans="4:21" ht="17.100000000000001" customHeight="1">
      <c r="D131" s="430" t="s">
        <v>926</v>
      </c>
      <c r="E131" s="418"/>
      <c r="F131" s="409" t="s">
        <v>83</v>
      </c>
      <c r="G131" s="406"/>
      <c r="H131" s="406"/>
      <c r="I131" s="406"/>
      <c r="J131" s="406"/>
      <c r="K131" s="406"/>
      <c r="L131" s="420" t="s">
        <v>882</v>
      </c>
      <c r="M131" s="406"/>
      <c r="N131" s="431">
        <v>3810373667.5100002</v>
      </c>
      <c r="O131" s="406"/>
      <c r="P131" s="406"/>
      <c r="Q131" s="418"/>
      <c r="R131" s="432">
        <v>15030484171.01</v>
      </c>
      <c r="S131" s="406"/>
      <c r="T131" s="406"/>
      <c r="U131" s="418"/>
    </row>
    <row r="132" spans="4:21" ht="17.100000000000001" customHeight="1">
      <c r="D132" s="430" t="s">
        <v>925</v>
      </c>
      <c r="E132" s="418"/>
      <c r="F132" s="433" t="s">
        <v>87</v>
      </c>
      <c r="G132" s="406"/>
      <c r="H132" s="406"/>
      <c r="I132" s="406"/>
      <c r="J132" s="406"/>
      <c r="K132" s="406"/>
      <c r="L132" s="434" t="s">
        <v>882</v>
      </c>
      <c r="M132" s="406"/>
      <c r="N132" s="435">
        <v>12771061542.1</v>
      </c>
      <c r="O132" s="406"/>
      <c r="P132" s="406"/>
      <c r="Q132" s="418"/>
      <c r="R132" s="436">
        <v>12771061542.1</v>
      </c>
      <c r="S132" s="406"/>
      <c r="T132" s="406"/>
      <c r="U132" s="418"/>
    </row>
    <row r="133" spans="4:21" ht="17.100000000000001" customHeight="1">
      <c r="D133" s="430" t="s">
        <v>924</v>
      </c>
      <c r="E133" s="418"/>
      <c r="F133" s="433" t="s">
        <v>570</v>
      </c>
      <c r="G133" s="406"/>
      <c r="H133" s="406"/>
      <c r="I133" s="406"/>
      <c r="J133" s="406"/>
      <c r="K133" s="406"/>
      <c r="L133" s="434" t="s">
        <v>882</v>
      </c>
      <c r="M133" s="406"/>
      <c r="N133" s="435">
        <v>12771061542.1</v>
      </c>
      <c r="O133" s="406"/>
      <c r="P133" s="406"/>
      <c r="Q133" s="418"/>
      <c r="R133" s="436">
        <v>12771061542.1</v>
      </c>
      <c r="S133" s="406"/>
      <c r="T133" s="406"/>
      <c r="U133" s="418"/>
    </row>
    <row r="134" spans="4:21" ht="17.100000000000001" customHeight="1">
      <c r="D134" s="430" t="s">
        <v>923</v>
      </c>
      <c r="E134" s="418"/>
      <c r="F134" s="433" t="s">
        <v>573</v>
      </c>
      <c r="G134" s="406"/>
      <c r="H134" s="406"/>
      <c r="I134" s="406"/>
      <c r="J134" s="406"/>
      <c r="K134" s="406"/>
      <c r="L134" s="434" t="s">
        <v>882</v>
      </c>
      <c r="M134" s="406"/>
      <c r="N134" s="435">
        <v>724489768.40999997</v>
      </c>
      <c r="O134" s="406"/>
      <c r="P134" s="406"/>
      <c r="Q134" s="418"/>
      <c r="R134" s="436">
        <v>2159451622.9099998</v>
      </c>
      <c r="S134" s="406"/>
      <c r="T134" s="406"/>
      <c r="U134" s="418"/>
    </row>
    <row r="135" spans="4:21" ht="17.100000000000001" customHeight="1">
      <c r="D135" s="430" t="s">
        <v>922</v>
      </c>
      <c r="E135" s="418"/>
      <c r="F135" s="433" t="s">
        <v>921</v>
      </c>
      <c r="G135" s="406"/>
      <c r="H135" s="406"/>
      <c r="I135" s="406"/>
      <c r="J135" s="406"/>
      <c r="K135" s="406"/>
      <c r="L135" s="434" t="s">
        <v>882</v>
      </c>
      <c r="M135" s="406"/>
      <c r="N135" s="435">
        <v>3905839153.2199998</v>
      </c>
      <c r="O135" s="406"/>
      <c r="P135" s="406"/>
      <c r="Q135" s="418"/>
      <c r="R135" s="436">
        <v>5393933333.7200003</v>
      </c>
      <c r="S135" s="406"/>
      <c r="T135" s="406"/>
      <c r="U135" s="418"/>
    </row>
    <row r="136" spans="4:21" ht="17.100000000000001" customHeight="1">
      <c r="D136" s="430" t="s">
        <v>920</v>
      </c>
      <c r="E136" s="418"/>
      <c r="F136" s="433" t="s">
        <v>919</v>
      </c>
      <c r="G136" s="406"/>
      <c r="H136" s="406"/>
      <c r="I136" s="406"/>
      <c r="J136" s="406"/>
      <c r="K136" s="406"/>
      <c r="L136" s="434" t="s">
        <v>882</v>
      </c>
      <c r="M136" s="406"/>
      <c r="N136" s="435">
        <v>-3181349384.8099999</v>
      </c>
      <c r="O136" s="406"/>
      <c r="P136" s="406"/>
      <c r="Q136" s="418"/>
      <c r="R136" s="436">
        <v>-3234481710.8099999</v>
      </c>
      <c r="S136" s="406"/>
      <c r="T136" s="406"/>
      <c r="U136" s="418"/>
    </row>
    <row r="137" spans="4:21" ht="17.100000000000001" customHeight="1">
      <c r="D137" s="430" t="s">
        <v>918</v>
      </c>
      <c r="E137" s="418"/>
      <c r="F137" s="433" t="s">
        <v>94</v>
      </c>
      <c r="G137" s="406"/>
      <c r="H137" s="406"/>
      <c r="I137" s="406"/>
      <c r="J137" s="406"/>
      <c r="K137" s="406"/>
      <c r="L137" s="434" t="s">
        <v>882</v>
      </c>
      <c r="M137" s="406"/>
      <c r="N137" s="435">
        <v>-9685177643</v>
      </c>
      <c r="O137" s="406"/>
      <c r="P137" s="406"/>
      <c r="Q137" s="418"/>
      <c r="R137" s="436">
        <v>99971006</v>
      </c>
      <c r="S137" s="406"/>
      <c r="T137" s="406"/>
      <c r="U137" s="418"/>
    </row>
    <row r="138" spans="4:21" ht="17.100000000000001" customHeight="1">
      <c r="D138" s="430" t="s">
        <v>917</v>
      </c>
      <c r="E138" s="418"/>
      <c r="F138" s="433" t="s">
        <v>916</v>
      </c>
      <c r="G138" s="406"/>
      <c r="H138" s="406"/>
      <c r="I138" s="406"/>
      <c r="J138" s="406"/>
      <c r="K138" s="406"/>
      <c r="L138" s="434" t="s">
        <v>882</v>
      </c>
      <c r="M138" s="406"/>
      <c r="N138" s="435">
        <v>0</v>
      </c>
      <c r="O138" s="406"/>
      <c r="P138" s="406"/>
      <c r="Q138" s="418"/>
      <c r="R138" s="436">
        <v>99971006</v>
      </c>
      <c r="S138" s="406"/>
      <c r="T138" s="406"/>
      <c r="U138" s="418"/>
    </row>
    <row r="139" spans="4:21" ht="17.100000000000001" customHeight="1">
      <c r="D139" s="430" t="s">
        <v>915</v>
      </c>
      <c r="E139" s="418"/>
      <c r="F139" s="433" t="s">
        <v>914</v>
      </c>
      <c r="G139" s="406"/>
      <c r="H139" s="406"/>
      <c r="I139" s="406"/>
      <c r="J139" s="406"/>
      <c r="K139" s="406"/>
      <c r="L139" s="434" t="s">
        <v>882</v>
      </c>
      <c r="M139" s="406"/>
      <c r="N139" s="435">
        <v>-9685177643</v>
      </c>
      <c r="O139" s="406"/>
      <c r="P139" s="406"/>
      <c r="Q139" s="418"/>
      <c r="R139" s="436">
        <v>0</v>
      </c>
      <c r="S139" s="406"/>
      <c r="T139" s="406"/>
      <c r="U139" s="418"/>
    </row>
    <row r="140" spans="4:21" ht="17.100000000000001" customHeight="1">
      <c r="D140" s="439" t="s">
        <v>882</v>
      </c>
      <c r="E140" s="418"/>
      <c r="F140" s="419" t="s">
        <v>103</v>
      </c>
      <c r="G140" s="406"/>
      <c r="H140" s="406"/>
      <c r="I140" s="406"/>
      <c r="J140" s="406"/>
      <c r="K140" s="406"/>
      <c r="L140" s="420" t="s">
        <v>882</v>
      </c>
      <c r="M140" s="406"/>
      <c r="N140" s="440">
        <v>3810373667.5100002</v>
      </c>
      <c r="O140" s="406"/>
      <c r="P140" s="406"/>
      <c r="Q140" s="418"/>
      <c r="R140" s="441">
        <v>15030484171.01</v>
      </c>
      <c r="S140" s="406"/>
      <c r="T140" s="406"/>
      <c r="U140" s="418"/>
    </row>
    <row r="141" spans="4:21" ht="17.100000000000001" customHeight="1">
      <c r="D141" s="439" t="s">
        <v>882</v>
      </c>
      <c r="E141" s="418"/>
      <c r="F141" s="419" t="s">
        <v>105</v>
      </c>
      <c r="G141" s="406"/>
      <c r="H141" s="406"/>
      <c r="I141" s="406"/>
      <c r="J141" s="406"/>
      <c r="K141" s="406"/>
      <c r="L141" s="420" t="s">
        <v>882</v>
      </c>
      <c r="M141" s="406"/>
      <c r="N141" s="440">
        <v>21055522187.080002</v>
      </c>
      <c r="O141" s="406"/>
      <c r="P141" s="406"/>
      <c r="Q141" s="418"/>
      <c r="R141" s="441">
        <v>20146040707.41</v>
      </c>
      <c r="S141" s="406"/>
      <c r="T141" s="406"/>
      <c r="U141" s="418"/>
    </row>
    <row r="142" spans="4:21" ht="17.100000000000001" customHeight="1">
      <c r="D142" s="417"/>
      <c r="E142" s="418"/>
      <c r="F142" s="419" t="s">
        <v>882</v>
      </c>
      <c r="G142" s="406"/>
      <c r="H142" s="406"/>
      <c r="I142" s="406"/>
      <c r="J142" s="406"/>
      <c r="K142" s="406"/>
      <c r="L142" s="420"/>
      <c r="M142" s="406"/>
      <c r="N142" s="437"/>
      <c r="O142" s="406"/>
      <c r="P142" s="406"/>
      <c r="Q142" s="418"/>
      <c r="R142" s="438"/>
      <c r="S142" s="406"/>
      <c r="T142" s="406"/>
      <c r="U142" s="418"/>
    </row>
    <row r="143" spans="4:21" ht="17.100000000000001" customHeight="1">
      <c r="D143" s="417" t="s">
        <v>106</v>
      </c>
      <c r="E143" s="418"/>
      <c r="F143" s="419" t="s">
        <v>913</v>
      </c>
      <c r="G143" s="406"/>
      <c r="H143" s="406"/>
      <c r="I143" s="406"/>
      <c r="J143" s="406"/>
      <c r="K143" s="406"/>
      <c r="L143" s="420" t="s">
        <v>882</v>
      </c>
      <c r="M143" s="406"/>
      <c r="N143" s="421"/>
      <c r="O143" s="406"/>
      <c r="P143" s="406"/>
      <c r="Q143" s="418"/>
      <c r="R143" s="422"/>
      <c r="S143" s="406"/>
      <c r="T143" s="406"/>
      <c r="U143" s="418"/>
    </row>
    <row r="144" spans="4:21" ht="17.100000000000001" customHeight="1">
      <c r="D144" s="430" t="s">
        <v>912</v>
      </c>
      <c r="E144" s="418"/>
      <c r="F144" s="409" t="s">
        <v>111</v>
      </c>
      <c r="G144" s="406"/>
      <c r="H144" s="406"/>
      <c r="I144" s="406"/>
      <c r="J144" s="406"/>
      <c r="K144" s="406"/>
      <c r="L144" s="420" t="s">
        <v>882</v>
      </c>
      <c r="M144" s="406"/>
      <c r="N144" s="431">
        <v>347088385</v>
      </c>
      <c r="O144" s="406"/>
      <c r="P144" s="406"/>
      <c r="Q144" s="418"/>
      <c r="R144" s="432">
        <v>347088385</v>
      </c>
      <c r="S144" s="406"/>
      <c r="T144" s="406"/>
      <c r="U144" s="418"/>
    </row>
    <row r="145" spans="4:21" ht="17.100000000000001" customHeight="1">
      <c r="D145" s="430" t="s">
        <v>911</v>
      </c>
      <c r="E145" s="418"/>
      <c r="F145" s="433" t="s">
        <v>115</v>
      </c>
      <c r="G145" s="406"/>
      <c r="H145" s="406"/>
      <c r="I145" s="406"/>
      <c r="J145" s="406"/>
      <c r="K145" s="406"/>
      <c r="L145" s="434" t="s">
        <v>882</v>
      </c>
      <c r="M145" s="406"/>
      <c r="N145" s="435">
        <v>347088385</v>
      </c>
      <c r="O145" s="406"/>
      <c r="P145" s="406"/>
      <c r="Q145" s="418"/>
      <c r="R145" s="436">
        <v>347088385</v>
      </c>
      <c r="S145" s="406"/>
      <c r="T145" s="406"/>
      <c r="U145" s="418"/>
    </row>
    <row r="146" spans="4:21" ht="17.100000000000001" customHeight="1">
      <c r="D146" s="430" t="s">
        <v>910</v>
      </c>
      <c r="E146" s="418"/>
      <c r="F146" s="433" t="s">
        <v>754</v>
      </c>
      <c r="G146" s="406"/>
      <c r="H146" s="406"/>
      <c r="I146" s="406"/>
      <c r="J146" s="406"/>
      <c r="K146" s="406"/>
      <c r="L146" s="434" t="s">
        <v>882</v>
      </c>
      <c r="M146" s="406"/>
      <c r="N146" s="435">
        <v>347088385</v>
      </c>
      <c r="O146" s="406"/>
      <c r="P146" s="406"/>
      <c r="Q146" s="418"/>
      <c r="R146" s="436">
        <v>347088385</v>
      </c>
      <c r="S146" s="406"/>
      <c r="T146" s="406"/>
      <c r="U146" s="418"/>
    </row>
    <row r="147" spans="4:21" ht="17.100000000000001" customHeight="1">
      <c r="D147" s="430" t="s">
        <v>909</v>
      </c>
      <c r="E147" s="418"/>
      <c r="F147" s="409" t="s">
        <v>119</v>
      </c>
      <c r="G147" s="406"/>
      <c r="H147" s="406"/>
      <c r="I147" s="406"/>
      <c r="J147" s="406"/>
      <c r="K147" s="406"/>
      <c r="L147" s="420" t="s">
        <v>882</v>
      </c>
      <c r="M147" s="406"/>
      <c r="N147" s="431">
        <v>2431446147.3499999</v>
      </c>
      <c r="O147" s="406"/>
      <c r="P147" s="406"/>
      <c r="Q147" s="418"/>
      <c r="R147" s="432">
        <v>454984102.89999998</v>
      </c>
      <c r="S147" s="406"/>
      <c r="T147" s="406"/>
      <c r="U147" s="418"/>
    </row>
    <row r="148" spans="4:21" ht="17.100000000000001" customHeight="1">
      <c r="D148" s="430" t="s">
        <v>908</v>
      </c>
      <c r="E148" s="418"/>
      <c r="F148" s="433" t="s">
        <v>123</v>
      </c>
      <c r="G148" s="406"/>
      <c r="H148" s="406"/>
      <c r="I148" s="406"/>
      <c r="J148" s="406"/>
      <c r="K148" s="406"/>
      <c r="L148" s="434" t="s">
        <v>882</v>
      </c>
      <c r="M148" s="406"/>
      <c r="N148" s="435">
        <v>40825599</v>
      </c>
      <c r="O148" s="406"/>
      <c r="P148" s="406"/>
      <c r="Q148" s="418"/>
      <c r="R148" s="436">
        <v>35025440</v>
      </c>
      <c r="S148" s="406"/>
      <c r="T148" s="406"/>
      <c r="U148" s="418"/>
    </row>
    <row r="149" spans="4:21" ht="17.100000000000001" customHeight="1">
      <c r="D149" s="430" t="s">
        <v>907</v>
      </c>
      <c r="E149" s="418"/>
      <c r="F149" s="433" t="s">
        <v>597</v>
      </c>
      <c r="G149" s="406"/>
      <c r="H149" s="406"/>
      <c r="I149" s="406"/>
      <c r="J149" s="406"/>
      <c r="K149" s="406"/>
      <c r="L149" s="434" t="s">
        <v>882</v>
      </c>
      <c r="M149" s="406"/>
      <c r="N149" s="435">
        <v>40825599</v>
      </c>
      <c r="O149" s="406"/>
      <c r="P149" s="406"/>
      <c r="Q149" s="418"/>
      <c r="R149" s="436">
        <v>35025440</v>
      </c>
      <c r="S149" s="406"/>
      <c r="T149" s="406"/>
      <c r="U149" s="418"/>
    </row>
    <row r="150" spans="4:21" ht="17.100000000000001" customHeight="1">
      <c r="D150" s="430" t="s">
        <v>906</v>
      </c>
      <c r="E150" s="418"/>
      <c r="F150" s="433" t="s">
        <v>127</v>
      </c>
      <c r="G150" s="406"/>
      <c r="H150" s="406"/>
      <c r="I150" s="406"/>
      <c r="J150" s="406"/>
      <c r="K150" s="406"/>
      <c r="L150" s="434" t="s">
        <v>882</v>
      </c>
      <c r="M150" s="406"/>
      <c r="N150" s="435">
        <v>2390620548.3499999</v>
      </c>
      <c r="O150" s="406"/>
      <c r="P150" s="406"/>
      <c r="Q150" s="418"/>
      <c r="R150" s="436">
        <v>419958662.89999998</v>
      </c>
      <c r="S150" s="406"/>
      <c r="T150" s="406"/>
      <c r="U150" s="418"/>
    </row>
    <row r="151" spans="4:21" ht="17.100000000000001" customHeight="1">
      <c r="D151" s="430" t="s">
        <v>905</v>
      </c>
      <c r="E151" s="418"/>
      <c r="F151" s="433" t="s">
        <v>762</v>
      </c>
      <c r="G151" s="406"/>
      <c r="H151" s="406"/>
      <c r="I151" s="406"/>
      <c r="J151" s="406"/>
      <c r="K151" s="406"/>
      <c r="L151" s="434" t="s">
        <v>882</v>
      </c>
      <c r="M151" s="406"/>
      <c r="N151" s="435">
        <v>2390620548.3499999</v>
      </c>
      <c r="O151" s="406"/>
      <c r="P151" s="406"/>
      <c r="Q151" s="418"/>
      <c r="R151" s="436">
        <v>419958662.89999998</v>
      </c>
      <c r="S151" s="406"/>
      <c r="T151" s="406"/>
      <c r="U151" s="418"/>
    </row>
    <row r="152" spans="4:21" ht="17.100000000000001" customHeight="1">
      <c r="D152" s="430" t="s">
        <v>904</v>
      </c>
      <c r="E152" s="418"/>
      <c r="F152" s="409" t="s">
        <v>131</v>
      </c>
      <c r="G152" s="406"/>
      <c r="H152" s="406"/>
      <c r="I152" s="406"/>
      <c r="J152" s="406"/>
      <c r="K152" s="406"/>
      <c r="L152" s="420" t="s">
        <v>882</v>
      </c>
      <c r="M152" s="406"/>
      <c r="N152" s="431">
        <v>-2778534532.3499999</v>
      </c>
      <c r="O152" s="406"/>
      <c r="P152" s="406"/>
      <c r="Q152" s="418"/>
      <c r="R152" s="432">
        <v>-802072487.89999998</v>
      </c>
      <c r="S152" s="406"/>
      <c r="T152" s="406"/>
      <c r="U152" s="418"/>
    </row>
    <row r="153" spans="4:21" ht="17.100000000000001" customHeight="1">
      <c r="D153" s="430" t="s">
        <v>903</v>
      </c>
      <c r="E153" s="418"/>
      <c r="F153" s="433" t="s">
        <v>764</v>
      </c>
      <c r="G153" s="406"/>
      <c r="H153" s="406"/>
      <c r="I153" s="406"/>
      <c r="J153" s="406"/>
      <c r="K153" s="406"/>
      <c r="L153" s="434" t="s">
        <v>882</v>
      </c>
      <c r="M153" s="406"/>
      <c r="N153" s="435">
        <v>-347088385</v>
      </c>
      <c r="O153" s="406"/>
      <c r="P153" s="406"/>
      <c r="Q153" s="418"/>
      <c r="R153" s="436">
        <v>-347088385</v>
      </c>
      <c r="S153" s="406"/>
      <c r="T153" s="406"/>
      <c r="U153" s="418"/>
    </row>
    <row r="154" spans="4:21" ht="17.100000000000001" customHeight="1">
      <c r="D154" s="430" t="s">
        <v>902</v>
      </c>
      <c r="E154" s="418"/>
      <c r="F154" s="433" t="s">
        <v>766</v>
      </c>
      <c r="G154" s="406"/>
      <c r="H154" s="406"/>
      <c r="I154" s="406"/>
      <c r="J154" s="406"/>
      <c r="K154" s="406"/>
      <c r="L154" s="434" t="s">
        <v>882</v>
      </c>
      <c r="M154" s="406"/>
      <c r="N154" s="435">
        <v>-347088385</v>
      </c>
      <c r="O154" s="406"/>
      <c r="P154" s="406"/>
      <c r="Q154" s="418"/>
      <c r="R154" s="436">
        <v>-347088385</v>
      </c>
      <c r="S154" s="406"/>
      <c r="T154" s="406"/>
      <c r="U154" s="418"/>
    </row>
    <row r="155" spans="4:21" ht="17.100000000000001" customHeight="1">
      <c r="D155" s="430" t="s">
        <v>901</v>
      </c>
      <c r="E155" s="418"/>
      <c r="F155" s="433" t="s">
        <v>139</v>
      </c>
      <c r="G155" s="406"/>
      <c r="H155" s="406"/>
      <c r="I155" s="406"/>
      <c r="J155" s="406"/>
      <c r="K155" s="406"/>
      <c r="L155" s="434" t="s">
        <v>882</v>
      </c>
      <c r="M155" s="406"/>
      <c r="N155" s="435">
        <v>-2431446147.3499999</v>
      </c>
      <c r="O155" s="406"/>
      <c r="P155" s="406"/>
      <c r="Q155" s="418"/>
      <c r="R155" s="436">
        <v>-454984102.89999998</v>
      </c>
      <c r="S155" s="406"/>
      <c r="T155" s="406"/>
      <c r="U155" s="418"/>
    </row>
    <row r="156" spans="4:21" ht="17.100000000000001" customHeight="1">
      <c r="D156" s="430" t="s">
        <v>900</v>
      </c>
      <c r="E156" s="418"/>
      <c r="F156" s="433" t="s">
        <v>899</v>
      </c>
      <c r="G156" s="406"/>
      <c r="H156" s="406"/>
      <c r="I156" s="406"/>
      <c r="J156" s="406"/>
      <c r="K156" s="406"/>
      <c r="L156" s="434" t="s">
        <v>882</v>
      </c>
      <c r="M156" s="406"/>
      <c r="N156" s="435">
        <v>-40825599</v>
      </c>
      <c r="O156" s="406"/>
      <c r="P156" s="406"/>
      <c r="Q156" s="418"/>
      <c r="R156" s="436">
        <v>-35025440</v>
      </c>
      <c r="S156" s="406"/>
      <c r="T156" s="406"/>
      <c r="U156" s="418"/>
    </row>
    <row r="157" spans="4:21" ht="17.100000000000001" customHeight="1">
      <c r="D157" s="430" t="s">
        <v>898</v>
      </c>
      <c r="E157" s="418"/>
      <c r="F157" s="433" t="s">
        <v>772</v>
      </c>
      <c r="G157" s="406"/>
      <c r="H157" s="406"/>
      <c r="I157" s="406"/>
      <c r="J157" s="406"/>
      <c r="K157" s="406"/>
      <c r="L157" s="434" t="s">
        <v>882</v>
      </c>
      <c r="M157" s="406"/>
      <c r="N157" s="435">
        <v>-2390620548.3499999</v>
      </c>
      <c r="O157" s="406"/>
      <c r="P157" s="406"/>
      <c r="Q157" s="418"/>
      <c r="R157" s="436">
        <v>-419958662.89999998</v>
      </c>
      <c r="S157" s="406"/>
      <c r="T157" s="406"/>
      <c r="U157" s="418"/>
    </row>
    <row r="158" spans="4:21" ht="17.100000000000001" customHeight="1">
      <c r="D158" s="417"/>
      <c r="E158" s="418"/>
      <c r="F158" s="419" t="s">
        <v>882</v>
      </c>
      <c r="G158" s="406"/>
      <c r="H158" s="406"/>
      <c r="I158" s="406"/>
      <c r="J158" s="406"/>
      <c r="K158" s="406"/>
      <c r="L158" s="420"/>
      <c r="M158" s="406"/>
      <c r="N158" s="437"/>
      <c r="O158" s="406"/>
      <c r="P158" s="406"/>
      <c r="Q158" s="418"/>
      <c r="R158" s="438"/>
      <c r="S158" s="406"/>
      <c r="T158" s="406"/>
      <c r="U158" s="418"/>
    </row>
    <row r="159" spans="4:21" ht="17.100000000000001" customHeight="1">
      <c r="D159" s="417" t="s">
        <v>108</v>
      </c>
      <c r="E159" s="418"/>
      <c r="F159" s="419" t="s">
        <v>897</v>
      </c>
      <c r="G159" s="406"/>
      <c r="H159" s="406"/>
      <c r="I159" s="406"/>
      <c r="J159" s="406"/>
      <c r="K159" s="406"/>
      <c r="L159" s="420" t="s">
        <v>882</v>
      </c>
      <c r="M159" s="406"/>
      <c r="N159" s="421"/>
      <c r="O159" s="406"/>
      <c r="P159" s="406"/>
      <c r="Q159" s="418"/>
      <c r="R159" s="422"/>
      <c r="S159" s="406"/>
      <c r="T159" s="406"/>
      <c r="U159" s="418"/>
    </row>
    <row r="160" spans="4:21" ht="17.100000000000001" customHeight="1">
      <c r="D160" s="430" t="s">
        <v>896</v>
      </c>
      <c r="E160" s="418"/>
      <c r="F160" s="409" t="s">
        <v>113</v>
      </c>
      <c r="G160" s="406"/>
      <c r="H160" s="406"/>
      <c r="I160" s="406"/>
      <c r="J160" s="406"/>
      <c r="K160" s="406"/>
      <c r="L160" s="420" t="s">
        <v>882</v>
      </c>
      <c r="M160" s="406"/>
      <c r="N160" s="431">
        <v>33378782925</v>
      </c>
      <c r="O160" s="406"/>
      <c r="P160" s="406"/>
      <c r="Q160" s="418"/>
      <c r="R160" s="432">
        <v>33077331353.169998</v>
      </c>
      <c r="S160" s="406"/>
      <c r="T160" s="406"/>
      <c r="U160" s="418"/>
    </row>
    <row r="161" spans="4:21" ht="17.100000000000001" customHeight="1">
      <c r="D161" s="430" t="s">
        <v>895</v>
      </c>
      <c r="E161" s="418"/>
      <c r="F161" s="433" t="s">
        <v>117</v>
      </c>
      <c r="G161" s="406"/>
      <c r="H161" s="406"/>
      <c r="I161" s="406"/>
      <c r="J161" s="406"/>
      <c r="K161" s="406"/>
      <c r="L161" s="434" t="s">
        <v>882</v>
      </c>
      <c r="M161" s="406"/>
      <c r="N161" s="435">
        <v>33081056417</v>
      </c>
      <c r="O161" s="406"/>
      <c r="P161" s="406"/>
      <c r="Q161" s="418"/>
      <c r="R161" s="436">
        <v>32822290567</v>
      </c>
      <c r="S161" s="406"/>
      <c r="T161" s="406"/>
      <c r="U161" s="418"/>
    </row>
    <row r="162" spans="4:21" ht="17.100000000000001" customHeight="1">
      <c r="D162" s="430" t="s">
        <v>894</v>
      </c>
      <c r="E162" s="418"/>
      <c r="F162" s="433" t="s">
        <v>775</v>
      </c>
      <c r="G162" s="406"/>
      <c r="H162" s="406"/>
      <c r="I162" s="406"/>
      <c r="J162" s="406"/>
      <c r="K162" s="406"/>
      <c r="L162" s="434" t="s">
        <v>882</v>
      </c>
      <c r="M162" s="406"/>
      <c r="N162" s="435">
        <v>33081056417</v>
      </c>
      <c r="O162" s="406"/>
      <c r="P162" s="406"/>
      <c r="Q162" s="418"/>
      <c r="R162" s="436">
        <v>32822290567</v>
      </c>
      <c r="S162" s="406"/>
      <c r="T162" s="406"/>
      <c r="U162" s="418"/>
    </row>
    <row r="163" spans="4:21" ht="17.100000000000001" customHeight="1">
      <c r="D163" s="430" t="s">
        <v>893</v>
      </c>
      <c r="E163" s="418"/>
      <c r="F163" s="433" t="s">
        <v>121</v>
      </c>
      <c r="G163" s="406"/>
      <c r="H163" s="406"/>
      <c r="I163" s="406"/>
      <c r="J163" s="406"/>
      <c r="K163" s="406"/>
      <c r="L163" s="434" t="s">
        <v>882</v>
      </c>
      <c r="M163" s="406"/>
      <c r="N163" s="435">
        <v>297726508</v>
      </c>
      <c r="O163" s="406"/>
      <c r="P163" s="406"/>
      <c r="Q163" s="418"/>
      <c r="R163" s="436">
        <v>255040786.16999999</v>
      </c>
      <c r="S163" s="406"/>
      <c r="T163" s="406"/>
      <c r="U163" s="418"/>
    </row>
    <row r="164" spans="4:21" ht="17.100000000000001" customHeight="1">
      <c r="D164" s="430" t="s">
        <v>892</v>
      </c>
      <c r="E164" s="418"/>
      <c r="F164" s="433" t="s">
        <v>778</v>
      </c>
      <c r="G164" s="406"/>
      <c r="H164" s="406"/>
      <c r="I164" s="406"/>
      <c r="J164" s="406"/>
      <c r="K164" s="406"/>
      <c r="L164" s="434" t="s">
        <v>882</v>
      </c>
      <c r="M164" s="406"/>
      <c r="N164" s="435">
        <v>297726508</v>
      </c>
      <c r="O164" s="406"/>
      <c r="P164" s="406"/>
      <c r="Q164" s="418"/>
      <c r="R164" s="436">
        <v>255040786.16999999</v>
      </c>
      <c r="S164" s="406"/>
      <c r="T164" s="406"/>
      <c r="U164" s="418"/>
    </row>
    <row r="165" spans="4:21" ht="17.100000000000001" customHeight="1">
      <c r="D165" s="430" t="s">
        <v>891</v>
      </c>
      <c r="E165" s="418"/>
      <c r="F165" s="409" t="s">
        <v>125</v>
      </c>
      <c r="G165" s="406"/>
      <c r="H165" s="406"/>
      <c r="I165" s="406"/>
      <c r="J165" s="406"/>
      <c r="K165" s="406"/>
      <c r="L165" s="420" t="s">
        <v>882</v>
      </c>
      <c r="M165" s="406"/>
      <c r="N165" s="431">
        <v>1279200269.3099999</v>
      </c>
      <c r="O165" s="406"/>
      <c r="P165" s="406"/>
      <c r="Q165" s="418"/>
      <c r="R165" s="432">
        <v>1568714125</v>
      </c>
      <c r="S165" s="406"/>
      <c r="T165" s="406"/>
      <c r="U165" s="418"/>
    </row>
    <row r="166" spans="4:21" ht="17.100000000000001" customHeight="1">
      <c r="D166" s="430" t="s">
        <v>890</v>
      </c>
      <c r="E166" s="418"/>
      <c r="F166" s="433" t="s">
        <v>129</v>
      </c>
      <c r="G166" s="406"/>
      <c r="H166" s="406"/>
      <c r="I166" s="406"/>
      <c r="J166" s="406"/>
      <c r="K166" s="406"/>
      <c r="L166" s="434" t="s">
        <v>882</v>
      </c>
      <c r="M166" s="406"/>
      <c r="N166" s="435">
        <v>1279200269.3099999</v>
      </c>
      <c r="O166" s="406"/>
      <c r="P166" s="406"/>
      <c r="Q166" s="418"/>
      <c r="R166" s="436">
        <v>1568714125</v>
      </c>
      <c r="S166" s="406"/>
      <c r="T166" s="406"/>
      <c r="U166" s="418"/>
    </row>
    <row r="167" spans="4:21" ht="17.100000000000001" customHeight="1">
      <c r="D167" s="430" t="s">
        <v>889</v>
      </c>
      <c r="E167" s="418"/>
      <c r="F167" s="433" t="s">
        <v>781</v>
      </c>
      <c r="G167" s="406"/>
      <c r="H167" s="406"/>
      <c r="I167" s="406"/>
      <c r="J167" s="406"/>
      <c r="K167" s="406"/>
      <c r="L167" s="434" t="s">
        <v>882</v>
      </c>
      <c r="M167" s="406"/>
      <c r="N167" s="435">
        <v>1279200269.3099999</v>
      </c>
      <c r="O167" s="406"/>
      <c r="P167" s="406"/>
      <c r="Q167" s="418"/>
      <c r="R167" s="436">
        <v>1568714125</v>
      </c>
      <c r="S167" s="406"/>
      <c r="T167" s="406"/>
      <c r="U167" s="418"/>
    </row>
    <row r="168" spans="4:21" ht="17.100000000000001" customHeight="1">
      <c r="D168" s="430" t="s">
        <v>888</v>
      </c>
      <c r="E168" s="418"/>
      <c r="F168" s="409" t="s">
        <v>133</v>
      </c>
      <c r="G168" s="406"/>
      <c r="H168" s="406"/>
      <c r="I168" s="406"/>
      <c r="J168" s="406"/>
      <c r="K168" s="406"/>
      <c r="L168" s="420" t="s">
        <v>882</v>
      </c>
      <c r="M168" s="406"/>
      <c r="N168" s="431">
        <v>-34657983194.309998</v>
      </c>
      <c r="O168" s="406"/>
      <c r="P168" s="406"/>
      <c r="Q168" s="418"/>
      <c r="R168" s="432">
        <v>-34646045478.169998</v>
      </c>
      <c r="S168" s="406"/>
      <c r="T168" s="406"/>
      <c r="U168" s="418"/>
    </row>
    <row r="169" spans="4:21" ht="17.100000000000001" customHeight="1">
      <c r="D169" s="430" t="s">
        <v>887</v>
      </c>
      <c r="E169" s="418"/>
      <c r="F169" s="433" t="s">
        <v>137</v>
      </c>
      <c r="G169" s="406"/>
      <c r="H169" s="406"/>
      <c r="I169" s="406"/>
      <c r="J169" s="406"/>
      <c r="K169" s="406"/>
      <c r="L169" s="434" t="s">
        <v>882</v>
      </c>
      <c r="M169" s="406"/>
      <c r="N169" s="435">
        <v>-33378782925</v>
      </c>
      <c r="O169" s="406"/>
      <c r="P169" s="406"/>
      <c r="Q169" s="418"/>
      <c r="R169" s="436">
        <v>-33077331353.169998</v>
      </c>
      <c r="S169" s="406"/>
      <c r="T169" s="406"/>
      <c r="U169" s="418"/>
    </row>
    <row r="170" spans="4:21" ht="17.100000000000001" customHeight="1">
      <c r="D170" s="430" t="s">
        <v>886</v>
      </c>
      <c r="E170" s="418"/>
      <c r="F170" s="433" t="s">
        <v>784</v>
      </c>
      <c r="G170" s="406"/>
      <c r="H170" s="406"/>
      <c r="I170" s="406"/>
      <c r="J170" s="406"/>
      <c r="K170" s="406"/>
      <c r="L170" s="434" t="s">
        <v>882</v>
      </c>
      <c r="M170" s="406"/>
      <c r="N170" s="435">
        <v>-33081056417</v>
      </c>
      <c r="O170" s="406"/>
      <c r="P170" s="406"/>
      <c r="Q170" s="418"/>
      <c r="R170" s="436">
        <v>-32822290567</v>
      </c>
      <c r="S170" s="406"/>
      <c r="T170" s="406"/>
      <c r="U170" s="418"/>
    </row>
    <row r="171" spans="4:21" ht="17.100000000000001" customHeight="1">
      <c r="D171" s="430" t="s">
        <v>885</v>
      </c>
      <c r="E171" s="418"/>
      <c r="F171" s="433" t="s">
        <v>787</v>
      </c>
      <c r="G171" s="406"/>
      <c r="H171" s="406"/>
      <c r="I171" s="406"/>
      <c r="J171" s="406"/>
      <c r="K171" s="406"/>
      <c r="L171" s="434" t="s">
        <v>882</v>
      </c>
      <c r="M171" s="406"/>
      <c r="N171" s="435">
        <v>-297726508</v>
      </c>
      <c r="O171" s="406"/>
      <c r="P171" s="406"/>
      <c r="Q171" s="418"/>
      <c r="R171" s="436">
        <v>-255040786.16999999</v>
      </c>
      <c r="S171" s="406"/>
      <c r="T171" s="406"/>
      <c r="U171" s="418"/>
    </row>
    <row r="172" spans="4:21" ht="17.100000000000001" customHeight="1">
      <c r="D172" s="430" t="s">
        <v>884</v>
      </c>
      <c r="E172" s="418"/>
      <c r="F172" s="433" t="s">
        <v>141</v>
      </c>
      <c r="G172" s="406"/>
      <c r="H172" s="406"/>
      <c r="I172" s="406"/>
      <c r="J172" s="406"/>
      <c r="K172" s="406"/>
      <c r="L172" s="434" t="s">
        <v>882</v>
      </c>
      <c r="M172" s="406"/>
      <c r="N172" s="435">
        <v>-1279200269.3099999</v>
      </c>
      <c r="O172" s="406"/>
      <c r="P172" s="406"/>
      <c r="Q172" s="418"/>
      <c r="R172" s="436">
        <v>-1568714125</v>
      </c>
      <c r="S172" s="406"/>
      <c r="T172" s="406"/>
      <c r="U172" s="418"/>
    </row>
    <row r="173" spans="4:21" ht="17.100000000000001" customHeight="1">
      <c r="D173" s="442" t="s">
        <v>883</v>
      </c>
      <c r="E173" s="424"/>
      <c r="F173" s="443" t="s">
        <v>790</v>
      </c>
      <c r="G173" s="426"/>
      <c r="H173" s="426"/>
      <c r="I173" s="426"/>
      <c r="J173" s="426"/>
      <c r="K173" s="426"/>
      <c r="L173" s="444" t="s">
        <v>882</v>
      </c>
      <c r="M173" s="426"/>
      <c r="N173" s="445">
        <v>-1279200269.3099999</v>
      </c>
      <c r="O173" s="426"/>
      <c r="P173" s="426"/>
      <c r="Q173" s="424"/>
      <c r="R173" s="446">
        <v>-1568714125</v>
      </c>
      <c r="S173" s="426"/>
      <c r="T173" s="426"/>
      <c r="U173" s="424"/>
    </row>
    <row r="174" spans="4:21" ht="0" hidden="1" customHeight="1"/>
  </sheetData>
  <mergeCells count="786">
    <mergeCell ref="D173:E173"/>
    <mergeCell ref="F173:K173"/>
    <mergeCell ref="L173:M173"/>
    <mergeCell ref="N173:Q173"/>
    <mergeCell ref="R173:U173"/>
    <mergeCell ref="D172:E172"/>
    <mergeCell ref="F172:K172"/>
    <mergeCell ref="L172:M172"/>
    <mergeCell ref="N172:Q172"/>
    <mergeCell ref="R172:U172"/>
    <mergeCell ref="D171:E171"/>
    <mergeCell ref="F171:K171"/>
    <mergeCell ref="L171:M171"/>
    <mergeCell ref="N171:Q171"/>
    <mergeCell ref="R171:U171"/>
    <mergeCell ref="D170:E170"/>
    <mergeCell ref="F170:K170"/>
    <mergeCell ref="L170:M170"/>
    <mergeCell ref="N170:Q170"/>
    <mergeCell ref="R170:U170"/>
    <mergeCell ref="D169:E169"/>
    <mergeCell ref="F169:K169"/>
    <mergeCell ref="L169:M169"/>
    <mergeCell ref="N169:Q169"/>
    <mergeCell ref="R169:U169"/>
    <mergeCell ref="D168:E168"/>
    <mergeCell ref="F168:K168"/>
    <mergeCell ref="L168:M168"/>
    <mergeCell ref="N168:Q168"/>
    <mergeCell ref="R168:U168"/>
    <mergeCell ref="D167:E167"/>
    <mergeCell ref="F167:K167"/>
    <mergeCell ref="L167:M167"/>
    <mergeCell ref="N167:Q167"/>
    <mergeCell ref="R167:U167"/>
    <mergeCell ref="D166:E166"/>
    <mergeCell ref="F166:K166"/>
    <mergeCell ref="L166:M166"/>
    <mergeCell ref="N166:Q166"/>
    <mergeCell ref="R166:U166"/>
    <mergeCell ref="D165:E165"/>
    <mergeCell ref="F165:K165"/>
    <mergeCell ref="L165:M165"/>
    <mergeCell ref="N165:Q165"/>
    <mergeCell ref="R165:U165"/>
    <mergeCell ref="D164:E164"/>
    <mergeCell ref="F164:K164"/>
    <mergeCell ref="L164:M164"/>
    <mergeCell ref="N164:Q164"/>
    <mergeCell ref="R164:U164"/>
    <mergeCell ref="D163:E163"/>
    <mergeCell ref="F163:K163"/>
    <mergeCell ref="L163:M163"/>
    <mergeCell ref="N163:Q163"/>
    <mergeCell ref="R163:U163"/>
    <mergeCell ref="D162:E162"/>
    <mergeCell ref="F162:K162"/>
    <mergeCell ref="L162:M162"/>
    <mergeCell ref="N162:Q162"/>
    <mergeCell ref="R162:U162"/>
    <mergeCell ref="D161:E161"/>
    <mergeCell ref="F161:K161"/>
    <mergeCell ref="L161:M161"/>
    <mergeCell ref="N161:Q161"/>
    <mergeCell ref="R161:U161"/>
    <mergeCell ref="D160:E160"/>
    <mergeCell ref="F160:K160"/>
    <mergeCell ref="L160:M160"/>
    <mergeCell ref="N160:Q160"/>
    <mergeCell ref="R160:U160"/>
    <mergeCell ref="D159:E159"/>
    <mergeCell ref="F159:K159"/>
    <mergeCell ref="L159:M159"/>
    <mergeCell ref="N159:Q159"/>
    <mergeCell ref="R159:U159"/>
    <mergeCell ref="D158:E158"/>
    <mergeCell ref="F158:K158"/>
    <mergeCell ref="L158:M158"/>
    <mergeCell ref="N158:Q158"/>
    <mergeCell ref="R158:U158"/>
    <mergeCell ref="D157:E157"/>
    <mergeCell ref="F157:K157"/>
    <mergeCell ref="L157:M157"/>
    <mergeCell ref="N157:Q157"/>
    <mergeCell ref="R157:U157"/>
    <mergeCell ref="D156:E156"/>
    <mergeCell ref="F156:K156"/>
    <mergeCell ref="L156:M156"/>
    <mergeCell ref="N156:Q156"/>
    <mergeCell ref="R156:U156"/>
    <mergeCell ref="D155:E155"/>
    <mergeCell ref="F155:K155"/>
    <mergeCell ref="L155:M155"/>
    <mergeCell ref="N155:Q155"/>
    <mergeCell ref="R155:U155"/>
    <mergeCell ref="D154:E154"/>
    <mergeCell ref="F154:K154"/>
    <mergeCell ref="L154:M154"/>
    <mergeCell ref="N154:Q154"/>
    <mergeCell ref="R154:U154"/>
    <mergeCell ref="D153:E153"/>
    <mergeCell ref="F153:K153"/>
    <mergeCell ref="L153:M153"/>
    <mergeCell ref="N153:Q153"/>
    <mergeCell ref="R153:U153"/>
    <mergeCell ref="D152:E152"/>
    <mergeCell ref="F152:K152"/>
    <mergeCell ref="L152:M152"/>
    <mergeCell ref="N152:Q152"/>
    <mergeCell ref="R152:U152"/>
    <mergeCell ref="D151:E151"/>
    <mergeCell ref="F151:K151"/>
    <mergeCell ref="L151:M151"/>
    <mergeCell ref="N151:Q151"/>
    <mergeCell ref="R151:U151"/>
    <mergeCell ref="D150:E150"/>
    <mergeCell ref="F150:K150"/>
    <mergeCell ref="L150:M150"/>
    <mergeCell ref="N150:Q150"/>
    <mergeCell ref="R150:U150"/>
    <mergeCell ref="D149:E149"/>
    <mergeCell ref="F149:K149"/>
    <mergeCell ref="L149:M149"/>
    <mergeCell ref="N149:Q149"/>
    <mergeCell ref="R149:U149"/>
    <mergeCell ref="D148:E148"/>
    <mergeCell ref="F148:K148"/>
    <mergeCell ref="L148:M148"/>
    <mergeCell ref="N148:Q148"/>
    <mergeCell ref="R148:U148"/>
    <mergeCell ref="D147:E147"/>
    <mergeCell ref="F147:K147"/>
    <mergeCell ref="L147:M147"/>
    <mergeCell ref="N147:Q147"/>
    <mergeCell ref="R147:U147"/>
    <mergeCell ref="D146:E146"/>
    <mergeCell ref="F146:K146"/>
    <mergeCell ref="L146:M146"/>
    <mergeCell ref="N146:Q146"/>
    <mergeCell ref="R146:U146"/>
    <mergeCell ref="D145:E145"/>
    <mergeCell ref="F145:K145"/>
    <mergeCell ref="L145:M145"/>
    <mergeCell ref="N145:Q145"/>
    <mergeCell ref="R145:U145"/>
    <mergeCell ref="D144:E144"/>
    <mergeCell ref="F144:K144"/>
    <mergeCell ref="L144:M144"/>
    <mergeCell ref="N144:Q144"/>
    <mergeCell ref="R144:U144"/>
    <mergeCell ref="D143:E143"/>
    <mergeCell ref="F143:K143"/>
    <mergeCell ref="L143:M143"/>
    <mergeCell ref="N143:Q143"/>
    <mergeCell ref="R143:U143"/>
    <mergeCell ref="D142:E142"/>
    <mergeCell ref="F142:K142"/>
    <mergeCell ref="L142:M142"/>
    <mergeCell ref="N142:Q142"/>
    <mergeCell ref="R142:U142"/>
    <mergeCell ref="D141:E141"/>
    <mergeCell ref="F141:K141"/>
    <mergeCell ref="L141:M141"/>
    <mergeCell ref="N141:Q141"/>
    <mergeCell ref="R141:U141"/>
    <mergeCell ref="D140:E140"/>
    <mergeCell ref="F140:K140"/>
    <mergeCell ref="L140:M140"/>
    <mergeCell ref="N140:Q140"/>
    <mergeCell ref="R140:U140"/>
    <mergeCell ref="D139:E139"/>
    <mergeCell ref="F139:K139"/>
    <mergeCell ref="L139:M139"/>
    <mergeCell ref="N139:Q139"/>
    <mergeCell ref="R139:U139"/>
    <mergeCell ref="D138:E138"/>
    <mergeCell ref="F138:K138"/>
    <mergeCell ref="L138:M138"/>
    <mergeCell ref="N138:Q138"/>
    <mergeCell ref="R138:U138"/>
    <mergeCell ref="D137:E137"/>
    <mergeCell ref="F137:K137"/>
    <mergeCell ref="L137:M137"/>
    <mergeCell ref="N137:Q137"/>
    <mergeCell ref="R137:U137"/>
    <mergeCell ref="D136:E136"/>
    <mergeCell ref="F136:K136"/>
    <mergeCell ref="L136:M136"/>
    <mergeCell ref="N136:Q136"/>
    <mergeCell ref="R136:U136"/>
    <mergeCell ref="D135:E135"/>
    <mergeCell ref="F135:K135"/>
    <mergeCell ref="L135:M135"/>
    <mergeCell ref="N135:Q135"/>
    <mergeCell ref="R135:U135"/>
    <mergeCell ref="D134:E134"/>
    <mergeCell ref="F134:K134"/>
    <mergeCell ref="L134:M134"/>
    <mergeCell ref="N134:Q134"/>
    <mergeCell ref="R134:U134"/>
    <mergeCell ref="D133:E133"/>
    <mergeCell ref="F133:K133"/>
    <mergeCell ref="L133:M133"/>
    <mergeCell ref="N133:Q133"/>
    <mergeCell ref="R133:U133"/>
    <mergeCell ref="D132:E132"/>
    <mergeCell ref="F132:K132"/>
    <mergeCell ref="L132:M132"/>
    <mergeCell ref="N132:Q132"/>
    <mergeCell ref="R132:U132"/>
    <mergeCell ref="D131:E131"/>
    <mergeCell ref="F131:K131"/>
    <mergeCell ref="L131:M131"/>
    <mergeCell ref="N131:Q131"/>
    <mergeCell ref="R131:U131"/>
    <mergeCell ref="D130:E130"/>
    <mergeCell ref="F130:K130"/>
    <mergeCell ref="L130:M130"/>
    <mergeCell ref="N130:Q130"/>
    <mergeCell ref="R130:U130"/>
    <mergeCell ref="D129:E129"/>
    <mergeCell ref="F129:K129"/>
    <mergeCell ref="L129:M129"/>
    <mergeCell ref="N129:Q129"/>
    <mergeCell ref="R129:U129"/>
    <mergeCell ref="D128:E128"/>
    <mergeCell ref="F128:K128"/>
    <mergeCell ref="L128:M128"/>
    <mergeCell ref="N128:Q128"/>
    <mergeCell ref="R128:U128"/>
    <mergeCell ref="D127:E127"/>
    <mergeCell ref="F127:K127"/>
    <mergeCell ref="L127:M127"/>
    <mergeCell ref="N127:Q127"/>
    <mergeCell ref="R127:U127"/>
    <mergeCell ref="D126:E126"/>
    <mergeCell ref="F126:K126"/>
    <mergeCell ref="L126:M126"/>
    <mergeCell ref="N126:Q126"/>
    <mergeCell ref="R126:U126"/>
    <mergeCell ref="D125:E125"/>
    <mergeCell ref="F125:K125"/>
    <mergeCell ref="L125:M125"/>
    <mergeCell ref="N125:Q125"/>
    <mergeCell ref="R125:U125"/>
    <mergeCell ref="D124:E124"/>
    <mergeCell ref="F124:K124"/>
    <mergeCell ref="L124:M124"/>
    <mergeCell ref="N124:Q124"/>
    <mergeCell ref="R124:U124"/>
    <mergeCell ref="D123:E123"/>
    <mergeCell ref="F123:K123"/>
    <mergeCell ref="L123:M123"/>
    <mergeCell ref="N123:Q123"/>
    <mergeCell ref="R123:U123"/>
    <mergeCell ref="D122:E122"/>
    <mergeCell ref="F122:K122"/>
    <mergeCell ref="L122:M122"/>
    <mergeCell ref="N122:Q122"/>
    <mergeCell ref="R122:U122"/>
    <mergeCell ref="D121:E121"/>
    <mergeCell ref="F121:K121"/>
    <mergeCell ref="L121:M121"/>
    <mergeCell ref="N121:Q121"/>
    <mergeCell ref="R121:U121"/>
    <mergeCell ref="D120:E120"/>
    <mergeCell ref="F120:K120"/>
    <mergeCell ref="L120:M120"/>
    <mergeCell ref="N120:Q120"/>
    <mergeCell ref="R120:U120"/>
    <mergeCell ref="D119:E119"/>
    <mergeCell ref="F119:K119"/>
    <mergeCell ref="L119:M119"/>
    <mergeCell ref="N119:Q119"/>
    <mergeCell ref="R119:U119"/>
    <mergeCell ref="D118:E118"/>
    <mergeCell ref="F118:K118"/>
    <mergeCell ref="L118:M118"/>
    <mergeCell ref="N118:Q118"/>
    <mergeCell ref="R118:U118"/>
    <mergeCell ref="D117:E117"/>
    <mergeCell ref="F117:K117"/>
    <mergeCell ref="L117:M117"/>
    <mergeCell ref="N117:Q117"/>
    <mergeCell ref="R117:U117"/>
    <mergeCell ref="D116:E116"/>
    <mergeCell ref="F116:K116"/>
    <mergeCell ref="L116:M116"/>
    <mergeCell ref="N116:Q116"/>
    <mergeCell ref="R116:U116"/>
    <mergeCell ref="D115:E115"/>
    <mergeCell ref="F115:K115"/>
    <mergeCell ref="L115:M115"/>
    <mergeCell ref="N115:Q115"/>
    <mergeCell ref="R115:U115"/>
    <mergeCell ref="D114:E114"/>
    <mergeCell ref="F114:K114"/>
    <mergeCell ref="L114:M114"/>
    <mergeCell ref="N114:Q114"/>
    <mergeCell ref="R114:U114"/>
    <mergeCell ref="D113:E113"/>
    <mergeCell ref="F113:K113"/>
    <mergeCell ref="L113:M113"/>
    <mergeCell ref="N113:Q113"/>
    <mergeCell ref="R113:U113"/>
    <mergeCell ref="D112:E112"/>
    <mergeCell ref="F112:K112"/>
    <mergeCell ref="L112:M112"/>
    <mergeCell ref="N112:Q112"/>
    <mergeCell ref="R112:U112"/>
    <mergeCell ref="D111:E111"/>
    <mergeCell ref="F111:K111"/>
    <mergeCell ref="L111:M111"/>
    <mergeCell ref="N111:Q111"/>
    <mergeCell ref="R111:U111"/>
    <mergeCell ref="D110:E110"/>
    <mergeCell ref="F110:K110"/>
    <mergeCell ref="L110:M110"/>
    <mergeCell ref="N110:Q110"/>
    <mergeCell ref="R110:U110"/>
    <mergeCell ref="D109:E109"/>
    <mergeCell ref="F109:K109"/>
    <mergeCell ref="L109:M109"/>
    <mergeCell ref="N109:Q109"/>
    <mergeCell ref="R109:U109"/>
    <mergeCell ref="D108:E108"/>
    <mergeCell ref="F108:K108"/>
    <mergeCell ref="L108:M108"/>
    <mergeCell ref="N108:Q108"/>
    <mergeCell ref="R108:U108"/>
    <mergeCell ref="D107:E107"/>
    <mergeCell ref="F107:K107"/>
    <mergeCell ref="L107:M107"/>
    <mergeCell ref="N107:Q107"/>
    <mergeCell ref="R107:U107"/>
    <mergeCell ref="D106:E106"/>
    <mergeCell ref="F106:K106"/>
    <mergeCell ref="L106:M106"/>
    <mergeCell ref="N106:Q106"/>
    <mergeCell ref="R106:U106"/>
    <mergeCell ref="D105:E105"/>
    <mergeCell ref="F105:K105"/>
    <mergeCell ref="L105:M105"/>
    <mergeCell ref="N105:Q105"/>
    <mergeCell ref="R105:U105"/>
    <mergeCell ref="D104:E104"/>
    <mergeCell ref="F104:K104"/>
    <mergeCell ref="L104:M104"/>
    <mergeCell ref="N104:Q104"/>
    <mergeCell ref="R104:U104"/>
    <mergeCell ref="D103:E103"/>
    <mergeCell ref="F103:K103"/>
    <mergeCell ref="L103:M103"/>
    <mergeCell ref="N103:Q103"/>
    <mergeCell ref="R103:U103"/>
    <mergeCell ref="D102:E102"/>
    <mergeCell ref="F102:K102"/>
    <mergeCell ref="L102:M102"/>
    <mergeCell ref="N102:Q102"/>
    <mergeCell ref="R102:U102"/>
    <mergeCell ref="D101:E101"/>
    <mergeCell ref="F101:K101"/>
    <mergeCell ref="L101:M101"/>
    <mergeCell ref="N101:Q101"/>
    <mergeCell ref="R101:U101"/>
    <mergeCell ref="D100:E100"/>
    <mergeCell ref="F100:K100"/>
    <mergeCell ref="L100:M100"/>
    <mergeCell ref="N100:Q100"/>
    <mergeCell ref="R100:U100"/>
    <mergeCell ref="D99:E99"/>
    <mergeCell ref="F99:K99"/>
    <mergeCell ref="L99:M99"/>
    <mergeCell ref="N99:Q99"/>
    <mergeCell ref="R99:U99"/>
    <mergeCell ref="D98:E98"/>
    <mergeCell ref="F98:K98"/>
    <mergeCell ref="L98:M98"/>
    <mergeCell ref="N98:Q98"/>
    <mergeCell ref="R98:U98"/>
    <mergeCell ref="D97:E97"/>
    <mergeCell ref="F97:K97"/>
    <mergeCell ref="L97:M97"/>
    <mergeCell ref="N97:Q97"/>
    <mergeCell ref="R97:U97"/>
    <mergeCell ref="D96:E96"/>
    <mergeCell ref="F96:K96"/>
    <mergeCell ref="L96:M96"/>
    <mergeCell ref="N96:Q96"/>
    <mergeCell ref="R96:U96"/>
    <mergeCell ref="D95:E95"/>
    <mergeCell ref="F95:K95"/>
    <mergeCell ref="L95:M95"/>
    <mergeCell ref="N95:Q95"/>
    <mergeCell ref="R95:U95"/>
    <mergeCell ref="D94:E94"/>
    <mergeCell ref="F94:K94"/>
    <mergeCell ref="L94:M94"/>
    <mergeCell ref="N94:Q94"/>
    <mergeCell ref="R94:U94"/>
    <mergeCell ref="D93:E93"/>
    <mergeCell ref="F93:K93"/>
    <mergeCell ref="L93:M93"/>
    <mergeCell ref="N93:Q93"/>
    <mergeCell ref="R93:U93"/>
    <mergeCell ref="D92:E92"/>
    <mergeCell ref="F92:K92"/>
    <mergeCell ref="L92:M92"/>
    <mergeCell ref="N92:Q92"/>
    <mergeCell ref="R92:U92"/>
    <mergeCell ref="D91:E91"/>
    <mergeCell ref="F91:K91"/>
    <mergeCell ref="L91:M91"/>
    <mergeCell ref="N91:Q91"/>
    <mergeCell ref="R91:U91"/>
    <mergeCell ref="D90:E90"/>
    <mergeCell ref="F90:K90"/>
    <mergeCell ref="L90:M90"/>
    <mergeCell ref="N90:Q90"/>
    <mergeCell ref="R90:U90"/>
    <mergeCell ref="D89:E89"/>
    <mergeCell ref="F89:K89"/>
    <mergeCell ref="L89:M89"/>
    <mergeCell ref="N89:Q89"/>
    <mergeCell ref="R89:U89"/>
    <mergeCell ref="D88:E88"/>
    <mergeCell ref="F88:K88"/>
    <mergeCell ref="L88:M88"/>
    <mergeCell ref="N88:Q88"/>
    <mergeCell ref="R88:U88"/>
    <mergeCell ref="D87:E87"/>
    <mergeCell ref="F87:K87"/>
    <mergeCell ref="L87:M87"/>
    <mergeCell ref="N87:Q87"/>
    <mergeCell ref="R87:U87"/>
    <mergeCell ref="D86:E86"/>
    <mergeCell ref="F86:K86"/>
    <mergeCell ref="L86:M86"/>
    <mergeCell ref="N86:Q86"/>
    <mergeCell ref="R86:U86"/>
    <mergeCell ref="D85:E85"/>
    <mergeCell ref="F85:K85"/>
    <mergeCell ref="L85:M85"/>
    <mergeCell ref="N85:Q85"/>
    <mergeCell ref="R85:U85"/>
    <mergeCell ref="D84:E84"/>
    <mergeCell ref="F84:K84"/>
    <mergeCell ref="L84:M84"/>
    <mergeCell ref="N84:Q84"/>
    <mergeCell ref="R84:U84"/>
    <mergeCell ref="D83:E83"/>
    <mergeCell ref="F83:K83"/>
    <mergeCell ref="L83:M83"/>
    <mergeCell ref="N83:Q83"/>
    <mergeCell ref="R83:U83"/>
    <mergeCell ref="D82:E82"/>
    <mergeCell ref="F82:K82"/>
    <mergeCell ref="L82:M82"/>
    <mergeCell ref="N82:Q82"/>
    <mergeCell ref="R82:U82"/>
    <mergeCell ref="D81:E81"/>
    <mergeCell ref="F81:K81"/>
    <mergeCell ref="L81:M81"/>
    <mergeCell ref="N81:Q81"/>
    <mergeCell ref="R81:U81"/>
    <mergeCell ref="D80:E80"/>
    <mergeCell ref="F80:K80"/>
    <mergeCell ref="L80:M80"/>
    <mergeCell ref="N80:Q80"/>
    <mergeCell ref="R80:U80"/>
    <mergeCell ref="D79:E79"/>
    <mergeCell ref="F79:K79"/>
    <mergeCell ref="L79:M79"/>
    <mergeCell ref="N79:Q79"/>
    <mergeCell ref="R79:U79"/>
    <mergeCell ref="D78:E78"/>
    <mergeCell ref="F78:K78"/>
    <mergeCell ref="L78:M78"/>
    <mergeCell ref="N78:Q78"/>
    <mergeCell ref="R78:U78"/>
    <mergeCell ref="D77:E77"/>
    <mergeCell ref="F77:K77"/>
    <mergeCell ref="L77:M77"/>
    <mergeCell ref="N77:Q77"/>
    <mergeCell ref="R77:U77"/>
    <mergeCell ref="D76:E76"/>
    <mergeCell ref="F76:K76"/>
    <mergeCell ref="L76:M76"/>
    <mergeCell ref="N76:Q76"/>
    <mergeCell ref="R76:U76"/>
    <mergeCell ref="D75:E75"/>
    <mergeCell ref="F75:K75"/>
    <mergeCell ref="L75:M75"/>
    <mergeCell ref="N75:Q75"/>
    <mergeCell ref="R75:U75"/>
    <mergeCell ref="D74:E74"/>
    <mergeCell ref="F74:K74"/>
    <mergeCell ref="L74:M74"/>
    <mergeCell ref="N74:Q74"/>
    <mergeCell ref="R74:U74"/>
    <mergeCell ref="D73:E73"/>
    <mergeCell ref="F73:K73"/>
    <mergeCell ref="L73:M73"/>
    <mergeCell ref="N73:Q73"/>
    <mergeCell ref="R73:U73"/>
    <mergeCell ref="D72:E72"/>
    <mergeCell ref="F72:K72"/>
    <mergeCell ref="L72:M72"/>
    <mergeCell ref="N72:Q72"/>
    <mergeCell ref="R72:U72"/>
    <mergeCell ref="D71:E71"/>
    <mergeCell ref="F71:K71"/>
    <mergeCell ref="L71:M71"/>
    <mergeCell ref="N71:Q71"/>
    <mergeCell ref="R71:U71"/>
    <mergeCell ref="D70:E70"/>
    <mergeCell ref="F70:K70"/>
    <mergeCell ref="L70:M70"/>
    <mergeCell ref="N70:Q70"/>
    <mergeCell ref="R70:U70"/>
    <mergeCell ref="D69:E69"/>
    <mergeCell ref="F69:K69"/>
    <mergeCell ref="L69:M69"/>
    <mergeCell ref="N69:Q69"/>
    <mergeCell ref="R69:U69"/>
    <mergeCell ref="D68:E68"/>
    <mergeCell ref="F68:K68"/>
    <mergeCell ref="L68:M68"/>
    <mergeCell ref="N68:Q68"/>
    <mergeCell ref="R68:U68"/>
    <mergeCell ref="D67:E67"/>
    <mergeCell ref="F67:K67"/>
    <mergeCell ref="L67:M67"/>
    <mergeCell ref="N67:Q67"/>
    <mergeCell ref="R67:U67"/>
    <mergeCell ref="D66:E66"/>
    <mergeCell ref="F66:K66"/>
    <mergeCell ref="L66:M66"/>
    <mergeCell ref="N66:Q66"/>
    <mergeCell ref="R66:U66"/>
    <mergeCell ref="D65:E65"/>
    <mergeCell ref="F65:K65"/>
    <mergeCell ref="L65:M65"/>
    <mergeCell ref="N65:Q65"/>
    <mergeCell ref="R65:U65"/>
    <mergeCell ref="D64:E64"/>
    <mergeCell ref="F64:K64"/>
    <mergeCell ref="L64:M64"/>
    <mergeCell ref="N64:Q64"/>
    <mergeCell ref="R64:U64"/>
    <mergeCell ref="D63:E63"/>
    <mergeCell ref="F63:K63"/>
    <mergeCell ref="L63:M63"/>
    <mergeCell ref="N63:Q63"/>
    <mergeCell ref="R63:U63"/>
    <mergeCell ref="D62:E62"/>
    <mergeCell ref="F62:K62"/>
    <mergeCell ref="L62:M62"/>
    <mergeCell ref="N62:Q62"/>
    <mergeCell ref="R62:U62"/>
    <mergeCell ref="D61:E61"/>
    <mergeCell ref="F61:K61"/>
    <mergeCell ref="L61:M61"/>
    <mergeCell ref="N61:Q61"/>
    <mergeCell ref="R61:U61"/>
    <mergeCell ref="D60:E60"/>
    <mergeCell ref="F60:K60"/>
    <mergeCell ref="L60:M60"/>
    <mergeCell ref="N60:Q60"/>
    <mergeCell ref="R60:U60"/>
    <mergeCell ref="D59:E59"/>
    <mergeCell ref="F59:K59"/>
    <mergeCell ref="L59:M59"/>
    <mergeCell ref="N59:Q59"/>
    <mergeCell ref="R59:U59"/>
    <mergeCell ref="D58:E58"/>
    <mergeCell ref="F58:K58"/>
    <mergeCell ref="L58:M58"/>
    <mergeCell ref="N58:Q58"/>
    <mergeCell ref="R58:U58"/>
    <mergeCell ref="D57:E57"/>
    <mergeCell ref="F57:K57"/>
    <mergeCell ref="L57:M57"/>
    <mergeCell ref="N57:Q57"/>
    <mergeCell ref="R57:U57"/>
    <mergeCell ref="D56:E56"/>
    <mergeCell ref="F56:K56"/>
    <mergeCell ref="L56:M56"/>
    <mergeCell ref="N56:Q56"/>
    <mergeCell ref="R56:U56"/>
    <mergeCell ref="D55:E55"/>
    <mergeCell ref="F55:K55"/>
    <mergeCell ref="L55:M55"/>
    <mergeCell ref="N55:Q55"/>
    <mergeCell ref="R55:U55"/>
    <mergeCell ref="D54:E54"/>
    <mergeCell ref="F54:K54"/>
    <mergeCell ref="L54:M54"/>
    <mergeCell ref="N54:Q54"/>
    <mergeCell ref="R54:U54"/>
    <mergeCell ref="D53:E53"/>
    <mergeCell ref="F53:K53"/>
    <mergeCell ref="L53:M53"/>
    <mergeCell ref="N53:Q53"/>
    <mergeCell ref="R53:U53"/>
    <mergeCell ref="D52:E52"/>
    <mergeCell ref="F52:K52"/>
    <mergeCell ref="L52:M52"/>
    <mergeCell ref="N52:Q52"/>
    <mergeCell ref="R52:U52"/>
    <mergeCell ref="D51:E51"/>
    <mergeCell ref="F51:K51"/>
    <mergeCell ref="L51:M51"/>
    <mergeCell ref="N51:Q51"/>
    <mergeCell ref="R51:U51"/>
    <mergeCell ref="D50:E50"/>
    <mergeCell ref="F50:K50"/>
    <mergeCell ref="L50:M50"/>
    <mergeCell ref="N50:Q50"/>
    <mergeCell ref="R50:U50"/>
    <mergeCell ref="D49:E49"/>
    <mergeCell ref="F49:K49"/>
    <mergeCell ref="L49:M49"/>
    <mergeCell ref="N49:Q49"/>
    <mergeCell ref="R49:U49"/>
    <mergeCell ref="D48:E48"/>
    <mergeCell ref="F48:K48"/>
    <mergeCell ref="L48:M48"/>
    <mergeCell ref="N48:Q48"/>
    <mergeCell ref="R48:U48"/>
    <mergeCell ref="D47:E47"/>
    <mergeCell ref="F47:K47"/>
    <mergeCell ref="L47:M47"/>
    <mergeCell ref="N47:Q47"/>
    <mergeCell ref="R47:U47"/>
    <mergeCell ref="D46:E46"/>
    <mergeCell ref="F46:K46"/>
    <mergeCell ref="L46:M46"/>
    <mergeCell ref="N46:Q46"/>
    <mergeCell ref="R46:U46"/>
    <mergeCell ref="D45:E45"/>
    <mergeCell ref="F45:K45"/>
    <mergeCell ref="L45:M45"/>
    <mergeCell ref="N45:Q45"/>
    <mergeCell ref="R45:U45"/>
    <mergeCell ref="D44:E44"/>
    <mergeCell ref="F44:K44"/>
    <mergeCell ref="L44:M44"/>
    <mergeCell ref="N44:Q44"/>
    <mergeCell ref="R44:U44"/>
    <mergeCell ref="D43:E43"/>
    <mergeCell ref="F43:K43"/>
    <mergeCell ref="L43:M43"/>
    <mergeCell ref="N43:Q43"/>
    <mergeCell ref="R43:U43"/>
    <mergeCell ref="D42:E42"/>
    <mergeCell ref="F42:K42"/>
    <mergeCell ref="L42:M42"/>
    <mergeCell ref="N42:Q42"/>
    <mergeCell ref="R42:U42"/>
    <mergeCell ref="D41:E41"/>
    <mergeCell ref="F41:K41"/>
    <mergeCell ref="L41:M41"/>
    <mergeCell ref="N41:Q41"/>
    <mergeCell ref="R41:U41"/>
    <mergeCell ref="D40:E40"/>
    <mergeCell ref="F40:K40"/>
    <mergeCell ref="L40:M40"/>
    <mergeCell ref="N40:Q40"/>
    <mergeCell ref="R40:U40"/>
    <mergeCell ref="D39:E39"/>
    <mergeCell ref="F39:K39"/>
    <mergeCell ref="L39:M39"/>
    <mergeCell ref="N39:Q39"/>
    <mergeCell ref="R39:U39"/>
    <mergeCell ref="D38:E38"/>
    <mergeCell ref="F38:K38"/>
    <mergeCell ref="L38:M38"/>
    <mergeCell ref="N38:Q38"/>
    <mergeCell ref="R38:U38"/>
    <mergeCell ref="D37:E37"/>
    <mergeCell ref="F37:K37"/>
    <mergeCell ref="L37:M37"/>
    <mergeCell ref="N37:Q37"/>
    <mergeCell ref="R37:U37"/>
    <mergeCell ref="D36:E36"/>
    <mergeCell ref="F36:K36"/>
    <mergeCell ref="L36:M36"/>
    <mergeCell ref="N36:Q36"/>
    <mergeCell ref="R36:U36"/>
    <mergeCell ref="D35:E35"/>
    <mergeCell ref="F35:K35"/>
    <mergeCell ref="L35:M35"/>
    <mergeCell ref="N35:Q35"/>
    <mergeCell ref="R35:U35"/>
    <mergeCell ref="D34:E34"/>
    <mergeCell ref="F34:K34"/>
    <mergeCell ref="L34:M34"/>
    <mergeCell ref="N34:Q34"/>
    <mergeCell ref="R34:U34"/>
    <mergeCell ref="D33:E33"/>
    <mergeCell ref="F33:K33"/>
    <mergeCell ref="L33:M33"/>
    <mergeCell ref="N33:Q33"/>
    <mergeCell ref="R33:U33"/>
    <mergeCell ref="D32:E32"/>
    <mergeCell ref="F32:K32"/>
    <mergeCell ref="L32:M32"/>
    <mergeCell ref="N32:Q32"/>
    <mergeCell ref="R32:U32"/>
    <mergeCell ref="D31:E31"/>
    <mergeCell ref="F31:K31"/>
    <mergeCell ref="L31:M31"/>
    <mergeCell ref="N31:Q31"/>
    <mergeCell ref="R31:U31"/>
    <mergeCell ref="D30:E30"/>
    <mergeCell ref="F30:K30"/>
    <mergeCell ref="L30:M30"/>
    <mergeCell ref="N30:Q30"/>
    <mergeCell ref="R30:U30"/>
    <mergeCell ref="D29:E29"/>
    <mergeCell ref="F29:K29"/>
    <mergeCell ref="L29:M29"/>
    <mergeCell ref="N29:Q29"/>
    <mergeCell ref="R29:U29"/>
    <mergeCell ref="D28:E28"/>
    <mergeCell ref="F28:K28"/>
    <mergeCell ref="L28:M28"/>
    <mergeCell ref="N28:Q28"/>
    <mergeCell ref="R28:U28"/>
    <mergeCell ref="D27:E27"/>
    <mergeCell ref="F27:K27"/>
    <mergeCell ref="L27:M27"/>
    <mergeCell ref="N27:Q27"/>
    <mergeCell ref="R27:U27"/>
    <mergeCell ref="D26:E26"/>
    <mergeCell ref="F26:K26"/>
    <mergeCell ref="L26:M26"/>
    <mergeCell ref="N26:Q26"/>
    <mergeCell ref="R26:U26"/>
    <mergeCell ref="D25:E25"/>
    <mergeCell ref="F25:K25"/>
    <mergeCell ref="L25:M25"/>
    <mergeCell ref="N25:Q25"/>
    <mergeCell ref="R25:U25"/>
    <mergeCell ref="D24:E24"/>
    <mergeCell ref="F24:K24"/>
    <mergeCell ref="L24:M24"/>
    <mergeCell ref="N24:Q24"/>
    <mergeCell ref="R24:U24"/>
    <mergeCell ref="D23:E23"/>
    <mergeCell ref="F23:K23"/>
    <mergeCell ref="L23:M23"/>
    <mergeCell ref="N23:Q23"/>
    <mergeCell ref="R23:U23"/>
    <mergeCell ref="D22:E22"/>
    <mergeCell ref="F22:K22"/>
    <mergeCell ref="L22:M22"/>
    <mergeCell ref="N22:Q22"/>
    <mergeCell ref="R22:U22"/>
    <mergeCell ref="B15:S15"/>
    <mergeCell ref="B17:S17"/>
    <mergeCell ref="D19:E19"/>
    <mergeCell ref="F19:K19"/>
    <mergeCell ref="L19:M19"/>
    <mergeCell ref="N19:Q19"/>
    <mergeCell ref="R19:U19"/>
    <mergeCell ref="D21:E21"/>
    <mergeCell ref="F21:K21"/>
    <mergeCell ref="L21:M21"/>
    <mergeCell ref="N21:Q21"/>
    <mergeCell ref="R21:U21"/>
    <mergeCell ref="D20:E20"/>
    <mergeCell ref="F20:K20"/>
    <mergeCell ref="L20:M20"/>
    <mergeCell ref="N20:Q20"/>
    <mergeCell ref="R20:U20"/>
    <mergeCell ref="E2:F10"/>
    <mergeCell ref="G2:H8"/>
    <mergeCell ref="M2:N3"/>
    <mergeCell ref="P2:R3"/>
    <mergeCell ref="J5:J6"/>
    <mergeCell ref="M5:N5"/>
    <mergeCell ref="P5:R5"/>
    <mergeCell ref="J8:P9"/>
    <mergeCell ref="B13:S13"/>
  </mergeCells>
  <pageMargins left="0.39370078740157499" right="0.39370078740157499" top="0.39370078740157499" bottom="0.69922440944881903" header="0.39370078740157499" footer="0.39370078740157499"/>
  <pageSetup scale="85" orientation="landscape" horizontalDpi="300" verticalDpi="300" r:id="rId1"/>
  <headerFooter alignWithMargins="0">
    <oddFooter>&amp;C&amp;"Arial,Regular"&amp;8 Página 
&amp;"-,Regular"&amp;P 
&amp;"-,Regular"de &amp;R&amp;"Arial,Regular"&amp;8&amp;N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B6F2BF3FF6D45A36971505AA05507" ma:contentTypeVersion="12" ma:contentTypeDescription="Crear nuevo documento." ma:contentTypeScope="" ma:versionID="dca510dcc36d8a6a96032ef5f354956f">
  <xsd:schema xmlns:xsd="http://www.w3.org/2001/XMLSchema" xmlns:xs="http://www.w3.org/2001/XMLSchema" xmlns:p="http://schemas.microsoft.com/office/2006/metadata/properties" xmlns:ns3="1892041a-d755-4f67-b0e3-09e360bed5f1" xmlns:ns4="1d24573c-8a98-4b1b-b09f-d5f8088f9238" targetNamespace="http://schemas.microsoft.com/office/2006/metadata/properties" ma:root="true" ma:fieldsID="cc8bd01f33ffc4dfaa1965ea1885271e" ns3:_="" ns4:_="">
    <xsd:import namespace="1892041a-d755-4f67-b0e3-09e360bed5f1"/>
    <xsd:import namespace="1d24573c-8a98-4b1b-b09f-d5f8088f92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2041a-d755-4f67-b0e3-09e360bed5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4573c-8a98-4b1b-b09f-d5f8088f9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0A608-F75D-4721-A557-DFBAFE073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2041a-d755-4f67-b0e3-09e360bed5f1"/>
    <ds:schemaRef ds:uri="1d24573c-8a98-4b1b-b09f-d5f8088f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1878F9-F033-43C3-9AAC-C737BD4BED8F}">
  <ds:schemaRefs>
    <ds:schemaRef ds:uri="http://www.w3.org/XML/1998/namespace"/>
    <ds:schemaRef ds:uri="1892041a-d755-4f67-b0e3-09e360bed5f1"/>
    <ds:schemaRef ds:uri="http://schemas.microsoft.com/office/infopath/2007/PartnerControls"/>
    <ds:schemaRef ds:uri="1d24573c-8a98-4b1b-b09f-d5f8088f923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GCF-FOR09</vt:lpstr>
      <vt:lpstr>GCF-FOR10</vt:lpstr>
      <vt:lpstr>GCF-FOR11</vt:lpstr>
      <vt:lpstr>DICIEMBRE 2022</vt:lpstr>
      <vt:lpstr>DICIEMBRE 2021</vt:lpstr>
      <vt:lpstr>BG SIIF</vt:lpstr>
      <vt:lpstr>'DICIEMBRE 2021'!Área_de_impresión</vt:lpstr>
      <vt:lpstr>'DICIEMBRE 2022'!Área_de_impresión</vt:lpstr>
      <vt:lpstr>'GCF-FOR09'!Área_de_impresión</vt:lpstr>
      <vt:lpstr>'GCF-FOR10'!Área_de_impresión</vt:lpstr>
      <vt:lpstr>'GCF-FOR11'!Área_de_impresión</vt:lpstr>
      <vt:lpstr>'BG SIIF'!Títulos_a_imprimir</vt:lpstr>
      <vt:lpstr>'DICIEMBRE 2021'!Títulos_a_imprimir</vt:lpstr>
      <vt:lpstr>'DICIEMBRE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Pinzon Rodriguez</cp:lastModifiedBy>
  <cp:revision/>
  <cp:lastPrinted>2023-02-22T17:42:58Z</cp:lastPrinted>
  <dcterms:created xsi:type="dcterms:W3CDTF">2018-07-09T21:17:34Z</dcterms:created>
  <dcterms:modified xsi:type="dcterms:W3CDTF">2023-02-27T15:50:26Z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0x0101008F7B6F2BF3FF6D45A36971505AA05507</vt:lpwstr>
  </property>
  <property fmtid="{D5CDD505-2E9C-101B-9397-08002B2CF9AE}" pid="3" name="Order">
    <vt:r8>119600</vt:r8>
  </property>
</Properties>
</file>