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\OneDrive - CRA\NATHALY CRA\2022\CONTABILIDAD 2022\01_ENERO 2022\"/>
    </mc:Choice>
  </mc:AlternateContent>
  <bookViews>
    <workbookView xWindow="0" yWindow="0" windowWidth="20490" windowHeight="7155" firstSheet="2" activeTab="3"/>
  </bookViews>
  <sheets>
    <sheet name="GCF-FOR09" sheetId="1" state="hidden" r:id="rId1"/>
    <sheet name="GCF-FOR10" sheetId="3" state="hidden" r:id="rId2"/>
    <sheet name="ENERO 2022 " sheetId="5" r:id="rId3"/>
    <sheet name="ENERO 2021" sheetId="6" r:id="rId4"/>
  </sheets>
  <externalReferences>
    <externalReference r:id="rId5"/>
    <externalReference r:id="rId6"/>
    <externalReference r:id="rId7"/>
    <externalReference r:id="rId8"/>
  </externalReferences>
  <definedNames>
    <definedName name="_DEV94" localSheetId="3">#REF!</definedName>
    <definedName name="_DEV94" localSheetId="1">#REF!</definedName>
    <definedName name="_DEV94">#REF!</definedName>
    <definedName name="_DTF94" localSheetId="3">#REF!</definedName>
    <definedName name="_DTF94" localSheetId="1">#REF!</definedName>
    <definedName name="_DTF94">#REF!</definedName>
    <definedName name="_xlnm._FilterDatabase" localSheetId="3" hidden="1">'ENERO 2021'!$A$6:$H$328</definedName>
    <definedName name="_xlnm._FilterDatabase" localSheetId="2" hidden="1">'ENERO 2022 '!$A$6:$H$337</definedName>
    <definedName name="_Key1" localSheetId="3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0</definedName>
    <definedName name="_Order2" hidden="1">255</definedName>
    <definedName name="_PRE1" localSheetId="3">#REF!</definedName>
    <definedName name="_PRE1" localSheetId="2">#REF!</definedName>
    <definedName name="_PRE1" localSheetId="1">#REF!</definedName>
    <definedName name="_PRE1">#REF!</definedName>
    <definedName name="_PRE2" localSheetId="3">#REF!</definedName>
    <definedName name="_PRE2" localSheetId="1">#REF!</definedName>
    <definedName name="_PRE2">#REF!</definedName>
    <definedName name="_PRE3" localSheetId="3">#REF!</definedName>
    <definedName name="_PRE3" localSheetId="1">#REF!</definedName>
    <definedName name="_PRE3">#REF!</definedName>
    <definedName name="_PRE4" localSheetId="3">#REF!</definedName>
    <definedName name="_PRE4" localSheetId="1">#REF!</definedName>
    <definedName name="_PRE4">#REF!</definedName>
    <definedName name="_Sort" localSheetId="3" hidden="1">#REF!</definedName>
    <definedName name="_Sort" localSheetId="1" hidden="1">#REF!</definedName>
    <definedName name="_Sort" hidden="1">#REF!</definedName>
    <definedName name="_TRM94" localSheetId="3">#REF!</definedName>
    <definedName name="_TRM94" localSheetId="1">#REF!</definedName>
    <definedName name="_TRM94">#REF!</definedName>
    <definedName name="ACTIVO" localSheetId="3">#REF!</definedName>
    <definedName name="ACTIVO" localSheetId="1">#REF!</definedName>
    <definedName name="ACTIVO">#REF!</definedName>
    <definedName name="ACTIVOT" localSheetId="3">#REF!</definedName>
    <definedName name="ACTIVOT" localSheetId="1">#REF!</definedName>
    <definedName name="ACTIVOT">#REF!</definedName>
    <definedName name="_xlnm.Print_Area" localSheetId="3">'ENERO 2021'!$A$1:$H$328</definedName>
    <definedName name="_xlnm.Print_Area" localSheetId="2">'ENERO 2022 '!$A$1:$F$6</definedName>
    <definedName name="_xlnm.Print_Area" localSheetId="0">'GCF-FOR09'!$A$1:$L$75</definedName>
    <definedName name="_xlnm.Print_Area" localSheetId="1">'GCF-FOR10'!$A$1:$I$62</definedName>
    <definedName name="_xlnm.Database" localSheetId="3">#REF!</definedName>
    <definedName name="_xlnm.Database" localSheetId="1">#REF!</definedName>
    <definedName name="_xlnm.Database">#REF!</definedName>
    <definedName name="cheques" localSheetId="3">[1]Listas!$A$17:$A$19</definedName>
    <definedName name="cheques" localSheetId="2">[2]Listas!$A$17:$A$19</definedName>
    <definedName name="cheques" localSheetId="1">[2]Listas!$A$17:$A$19</definedName>
    <definedName name="cheques">[2]Listas!$A$17:$A$19</definedName>
    <definedName name="DEV" localSheetId="3">#REF!</definedName>
    <definedName name="DEV" localSheetId="1">#REF!</definedName>
    <definedName name="DEV">#REF!</definedName>
    <definedName name="Div_otros" localSheetId="3">[3]Consolidado!#REF!</definedName>
    <definedName name="Div_otros" localSheetId="1">[3]Consolidado!#REF!</definedName>
    <definedName name="Div_otros">[3]Consolidado!#REF!</definedName>
    <definedName name="ESCENARIO" localSheetId="3">#REF!</definedName>
    <definedName name="ESCENARIO" localSheetId="1">#REF!</definedName>
    <definedName name="ESCENARIO">#REF!</definedName>
    <definedName name="FONDOS" localSheetId="3">#REF!</definedName>
    <definedName name="FONDOS" localSheetId="1">#REF!</definedName>
    <definedName name="FONDOS">#REF!</definedName>
    <definedName name="fuentes" localSheetId="3">[3]Consolidado!#REF!</definedName>
    <definedName name="fuentes" localSheetId="1">[3]Consolidado!#REF!</definedName>
    <definedName name="fuentes">[3]Consolidado!#REF!</definedName>
    <definedName name="GASTOS" localSheetId="3">#REF!</definedName>
    <definedName name="GASTOS" localSheetId="1">#REF!</definedName>
    <definedName name="GASTOS">#REF!</definedName>
    <definedName name="GG" localSheetId="3">#REF!</definedName>
    <definedName name="GG" localSheetId="1">#REF!</definedName>
    <definedName name="GG">#REF!</definedName>
    <definedName name="INDICADORES" localSheetId="3">#REF!</definedName>
    <definedName name="INDICADORES" localSheetId="1">#REF!</definedName>
    <definedName name="INDICADORES">#REF!</definedName>
    <definedName name="indicadores1" localSheetId="3">#REF!</definedName>
    <definedName name="indicadores1" localSheetId="1">#REF!</definedName>
    <definedName name="indicadores1">#REF!</definedName>
    <definedName name="INFIN" localSheetId="3">#REF!</definedName>
    <definedName name="INFIN" localSheetId="1">#REF!</definedName>
    <definedName name="INFIN">#REF!</definedName>
    <definedName name="INFIN94" localSheetId="3">#REF!</definedName>
    <definedName name="INFIN94" localSheetId="1">#REF!</definedName>
    <definedName name="INFIN94">#REF!</definedName>
    <definedName name="INFLA" localSheetId="3">#REF!</definedName>
    <definedName name="INFLA" localSheetId="1">#REF!</definedName>
    <definedName name="INFLA">#REF!</definedName>
    <definedName name="inv" localSheetId="3">[3]Consolidado!#REF!</definedName>
    <definedName name="inv" localSheetId="1">[3]Consolidado!#REF!</definedName>
    <definedName name="inv">[3]Consolidado!#REF!</definedName>
    <definedName name="Inven213" localSheetId="3">#REF!</definedName>
    <definedName name="Inven213" localSheetId="1">#REF!</definedName>
    <definedName name="Inven213">#REF!</definedName>
    <definedName name="IVA" localSheetId="3">[3]Consolidado!#REF!</definedName>
    <definedName name="IVA" localSheetId="1">[3]Consolidado!#REF!</definedName>
    <definedName name="IVA">[3]Consolidado!#REF!</definedName>
    <definedName name="mkbkb" localSheetId="3">#REF!</definedName>
    <definedName name="mkbkb" localSheetId="1">#REF!</definedName>
    <definedName name="mkbkb">#REF!</definedName>
    <definedName name="Monedas" localSheetId="3">[1]Listas!$A$5:$A$13</definedName>
    <definedName name="Monedas" localSheetId="2">[2]Listas!$A$5:$A$13</definedName>
    <definedName name="Monedas" localSheetId="1">[2]Listas!$A$5:$A$13</definedName>
    <definedName name="Monedas">[2]Listas!$A$5:$A$13</definedName>
    <definedName name="neyla" localSheetId="3">#REF!</definedName>
    <definedName name="neyla" localSheetId="1">#REF!</definedName>
    <definedName name="neyla">#REF!</definedName>
    <definedName name="ññ" localSheetId="3">#REF!</definedName>
    <definedName name="ññ" localSheetId="1">#REF!</definedName>
    <definedName name="ññ">#REF!</definedName>
    <definedName name="PASIVO" localSheetId="3">#REF!</definedName>
    <definedName name="PASIVO" localSheetId="1">#REF!</definedName>
    <definedName name="PASIVO">#REF!</definedName>
    <definedName name="PASIVOT" localSheetId="3">#REF!</definedName>
    <definedName name="PASIVOT" localSheetId="1">#REF!</definedName>
    <definedName name="PASIVOT">#REF!</definedName>
    <definedName name="PATRIMONIO" localSheetId="3">#REF!</definedName>
    <definedName name="PATRIMONIO" localSheetId="1">#REF!</definedName>
    <definedName name="PATRIMONIO">#REF!</definedName>
    <definedName name="PATRIMONIOT" localSheetId="3">#REF!</definedName>
    <definedName name="PATRIMONIOT" localSheetId="1">#REF!</definedName>
    <definedName name="PATRIMONIOT">#REF!</definedName>
    <definedName name="PMAG1" localSheetId="3">#REF!</definedName>
    <definedName name="PMAG1" localSheetId="1">#REF!</definedName>
    <definedName name="PMAG1">#REF!</definedName>
    <definedName name="PMAG2" localSheetId="3">#REF!</definedName>
    <definedName name="PMAG2" localSheetId="1">#REF!</definedName>
    <definedName name="PMAG2">#REF!</definedName>
    <definedName name="PMAG3" localSheetId="3">#REF!</definedName>
    <definedName name="PMAG3" localSheetId="1">#REF!</definedName>
    <definedName name="PMAG3">#REF!</definedName>
    <definedName name="PMAG4" localSheetId="3">#REF!</definedName>
    <definedName name="PMAG4" localSheetId="1">#REF!</definedName>
    <definedName name="PMAG4">#REF!</definedName>
    <definedName name="PMAG5" localSheetId="3">#REF!</definedName>
    <definedName name="PMAG5" localSheetId="1">#REF!</definedName>
    <definedName name="PMAG5">#REF!</definedName>
    <definedName name="PRECIONAL" localSheetId="3">#REF!</definedName>
    <definedName name="PRECIONAL" localSheetId="1">#REF!</definedName>
    <definedName name="PRECIONAL">#REF!</definedName>
    <definedName name="SENSI" localSheetId="3">[3]Consolidado!#REF!</definedName>
    <definedName name="SENSI" localSheetId="1">[3]Consolidado!#REF!</definedName>
    <definedName name="SENSI">[3]Consolidado!#REF!</definedName>
    <definedName name="SUPUESTOS" localSheetId="3">#REF!</definedName>
    <definedName name="SUPUESTOS" localSheetId="1">#REF!</definedName>
    <definedName name="SUPUESTOS">#REF!</definedName>
    <definedName name="TASA1" localSheetId="3">#REF!</definedName>
    <definedName name="TASA1" localSheetId="1">#REF!</definedName>
    <definedName name="TASA1">#REF!</definedName>
    <definedName name="TASA2" localSheetId="3">#REF!</definedName>
    <definedName name="TASA2" localSheetId="1">#REF!</definedName>
    <definedName name="TASA2">#REF!</definedName>
    <definedName name="TASA3" localSheetId="3">#REF!</definedName>
    <definedName name="TASA3" localSheetId="1">#REF!</definedName>
    <definedName name="TASA3">#REF!</definedName>
    <definedName name="tasa4" localSheetId="3">[3]Consolidado!#REF!</definedName>
    <definedName name="tasa4" localSheetId="1">[3]Consolidado!#REF!</definedName>
    <definedName name="tasa4">[3]Consolidado!#REF!</definedName>
    <definedName name="TASA5" localSheetId="3">[3]Consolidado!#REF!</definedName>
    <definedName name="TASA5" localSheetId="1">[3]Consolidado!#REF!</definedName>
    <definedName name="TASA5">[3]Consolidado!#REF!</definedName>
    <definedName name="_xlnm.Print_Titles" localSheetId="3">'ENERO 2021'!$1:$6</definedName>
    <definedName name="_xlnm.Print_Titles" localSheetId="2">'ENERO 2022 '!$1:$6</definedName>
    <definedName name="TRM" localSheetId="3">#REF!</definedName>
    <definedName name="TRM" localSheetId="2">#REF!</definedName>
    <definedName name="TRM" localSheetId="1">#REF!</definedName>
    <definedName name="TRM">#REF!</definedName>
    <definedName name="TRMP" localSheetId="3">#REF!</definedName>
    <definedName name="TRMP" localSheetId="2">#REF!</definedName>
    <definedName name="TRMP" localSheetId="1">#REF!</definedName>
    <definedName name="TRMP">#REF!</definedName>
    <definedName name="U">[4]BALANCE!$B$70</definedName>
    <definedName name="validacion" localSheetId="3">[1]Listas!$E$5:$E$6</definedName>
    <definedName name="validacion" localSheetId="2">[2]Listas!$E$5:$E$6</definedName>
    <definedName name="validacion" localSheetId="1">[2]Listas!$E$5:$E$6</definedName>
    <definedName name="validacion">[2]Listas!$E$5:$E$6</definedName>
    <definedName name="VALOR" localSheetId="3">#REF!</definedName>
    <definedName name="VALOR" localSheetId="1">#REF!</definedName>
    <definedName name="VALOR">#REF!</definedName>
    <definedName name="VENTASN" localSheetId="3">#REF!</definedName>
    <definedName name="VENTASN" localSheetId="1">#REF!</definedName>
    <definedName name="VENTASN">#REF!</definedName>
    <definedName name="VTANALV" localSheetId="3">#REF!</definedName>
    <definedName name="VTANALV" localSheetId="1">#REF!</definedName>
    <definedName name="VTANALV">#REF!</definedName>
    <definedName name="VTNALPES" localSheetId="3">#REF!</definedName>
    <definedName name="VTNALPES" localSheetId="1">#REF!</definedName>
    <definedName name="VTNALPES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6" l="1"/>
  <c r="I7" i="6"/>
  <c r="H41" i="3"/>
  <c r="H36" i="3"/>
  <c r="H35" i="3"/>
  <c r="H30" i="3"/>
  <c r="H28" i="3"/>
  <c r="H27" i="3"/>
  <c r="H26" i="3"/>
  <c r="H25" i="3"/>
  <c r="H19" i="3"/>
  <c r="H15" i="3"/>
  <c r="L44" i="1"/>
  <c r="J44" i="1"/>
  <c r="L42" i="1"/>
  <c r="J42" i="1"/>
  <c r="L41" i="1"/>
  <c r="J41" i="1"/>
  <c r="L21" i="1"/>
  <c r="L60" i="1"/>
  <c r="L59" i="1"/>
  <c r="L57" i="1"/>
  <c r="L55" i="1"/>
  <c r="L54" i="1"/>
  <c r="L34" i="1"/>
  <c r="L33" i="1" s="1"/>
  <c r="L32" i="1"/>
  <c r="L31" i="1"/>
  <c r="L24" i="1"/>
  <c r="L23" i="1"/>
  <c r="L20" i="1"/>
  <c r="L19" i="1"/>
  <c r="L18" i="1"/>
  <c r="L17" i="1"/>
  <c r="F60" i="1"/>
  <c r="F59" i="1"/>
  <c r="F57" i="1"/>
  <c r="F56" i="1"/>
  <c r="F54" i="1"/>
  <c r="F46" i="1"/>
  <c r="F45" i="1"/>
  <c r="F44" i="1"/>
  <c r="F43" i="1"/>
  <c r="F42" i="1"/>
  <c r="F41" i="1"/>
  <c r="F39" i="1"/>
  <c r="F38" i="1"/>
  <c r="F36" i="1"/>
  <c r="F35" i="1"/>
  <c r="F34" i="1"/>
  <c r="F30" i="1"/>
  <c r="F29" i="1"/>
  <c r="F28" i="1"/>
  <c r="F26" i="1"/>
  <c r="F23" i="1"/>
  <c r="F22" i="1"/>
  <c r="F21" i="1"/>
  <c r="F20" i="1"/>
  <c r="F18" i="1"/>
  <c r="E37" i="3"/>
  <c r="E36" i="3"/>
  <c r="E35" i="3"/>
  <c r="E42" i="3"/>
  <c r="E30" i="3"/>
  <c r="E28" i="3"/>
  <c r="E27" i="3"/>
  <c r="E26" i="3"/>
  <c r="E25" i="3"/>
  <c r="E19" i="3"/>
  <c r="E15" i="3"/>
  <c r="J34" i="1"/>
  <c r="J33" i="1" s="1"/>
  <c r="J32" i="1"/>
  <c r="J31" i="1"/>
  <c r="J25" i="1"/>
  <c r="J24" i="1" s="1"/>
  <c r="L30" i="1" l="1"/>
  <c r="L29" i="1" s="1"/>
  <c r="J30" i="1"/>
  <c r="J29" i="1" s="1"/>
  <c r="F16" i="1" l="1"/>
  <c r="F19" i="1"/>
  <c r="F25" i="1"/>
  <c r="D23" i="1"/>
  <c r="D46" i="1"/>
  <c r="J23" i="1"/>
  <c r="J21" i="1"/>
  <c r="J20" i="1"/>
  <c r="J19" i="1"/>
  <c r="J18" i="1"/>
  <c r="J17" i="1"/>
  <c r="F53" i="1"/>
  <c r="J60" i="1"/>
  <c r="J59" i="1"/>
  <c r="J57" i="1"/>
  <c r="J55" i="1"/>
  <c r="J54" i="1"/>
  <c r="D60" i="1"/>
  <c r="D59" i="1"/>
  <c r="D57" i="1"/>
  <c r="D56" i="1"/>
  <c r="D54" i="1"/>
  <c r="D53" i="1" s="1"/>
  <c r="F33" i="1"/>
  <c r="D36" i="1"/>
  <c r="D35" i="1"/>
  <c r="D45" i="1"/>
  <c r="D44" i="1"/>
  <c r="D43" i="1"/>
  <c r="D42" i="1"/>
  <c r="D41" i="1"/>
  <c r="D39" i="1"/>
  <c r="D34" i="1"/>
  <c r="D22" i="1"/>
  <c r="D26" i="1"/>
  <c r="D28" i="1"/>
  <c r="D29" i="1"/>
  <c r="D30" i="1"/>
  <c r="D18" i="1"/>
  <c r="D20" i="1"/>
  <c r="D21" i="1"/>
  <c r="D17" i="1"/>
  <c r="J7" i="5"/>
  <c r="I7" i="5"/>
  <c r="D55" i="1" l="1"/>
  <c r="F15" i="1"/>
  <c r="D16" i="1"/>
  <c r="D25" i="1"/>
  <c r="D19" i="1"/>
  <c r="D37" i="1"/>
  <c r="D58" i="1"/>
  <c r="D33" i="1"/>
  <c r="A24" i="1"/>
  <c r="D52" i="1" l="1"/>
  <c r="H39" i="3"/>
  <c r="H33" i="3"/>
  <c r="H24" i="3"/>
  <c r="H18" i="3"/>
  <c r="H14" i="3"/>
  <c r="E39" i="3"/>
  <c r="E33" i="3"/>
  <c r="E18" i="3"/>
  <c r="E24" i="3"/>
  <c r="E14" i="3"/>
  <c r="H23" i="3" l="1"/>
  <c r="H13" i="3"/>
  <c r="E23" i="3"/>
  <c r="E13" i="3"/>
  <c r="F55" i="1"/>
  <c r="L58" i="1"/>
  <c r="L56" i="1"/>
  <c r="L53" i="1"/>
  <c r="J22" i="1"/>
  <c r="L22" i="1"/>
  <c r="L16" i="1"/>
  <c r="F58" i="1"/>
  <c r="F37" i="1"/>
  <c r="L52" i="1" l="1"/>
  <c r="F52" i="1"/>
  <c r="H44" i="3"/>
  <c r="L43" i="1" s="1"/>
  <c r="L40" i="1" s="1"/>
  <c r="L46" i="1" s="1"/>
  <c r="E44" i="3"/>
  <c r="J43" i="1" s="1"/>
  <c r="L15" i="1"/>
  <c r="F32" i="1"/>
  <c r="D32" i="1"/>
  <c r="J56" i="1"/>
  <c r="J53" i="1"/>
  <c r="J16" i="1"/>
  <c r="J15" i="1" s="1"/>
  <c r="L11" i="1"/>
  <c r="J11" i="1"/>
  <c r="L39" i="1" l="1"/>
  <c r="J40" i="1"/>
  <c r="L36" i="1"/>
  <c r="L49" i="1" s="1"/>
  <c r="D15" i="1"/>
  <c r="F49" i="1"/>
  <c r="J58" i="1"/>
  <c r="J52" i="1" s="1"/>
  <c r="J36" i="1"/>
  <c r="O49" i="1" l="1"/>
  <c r="D49" i="1"/>
  <c r="J46" i="1"/>
  <c r="J49" i="1" s="1"/>
  <c r="N49" i="1" s="1"/>
  <c r="J39" i="1"/>
  <c r="K49" i="1" l="1"/>
</calcChain>
</file>

<file path=xl/sharedStrings.xml><?xml version="1.0" encoding="utf-8"?>
<sst xmlns="http://schemas.openxmlformats.org/spreadsheetml/2006/main" count="1571" uniqueCount="618">
  <si>
    <t>Proceso</t>
  </si>
  <si>
    <t>GESTIÓN CONTABLE Y FINANCIERA</t>
  </si>
  <si>
    <t>Código
GCF-FOR09</t>
  </si>
  <si>
    <t>Fecha de aprobación
26 de julio de 2018</t>
  </si>
  <si>
    <t>Formato</t>
  </si>
  <si>
    <t>Estado de situación financiera</t>
  </si>
  <si>
    <t>Versión
02</t>
  </si>
  <si>
    <t>Hoja 1 de 1</t>
  </si>
  <si>
    <t>COMISIÓN DE REGULACIÓN DE AGUA POTABLE Y SANEAMIENTO BÁSICO</t>
  </si>
  <si>
    <t>*Cifras en pesos colombianos con dos decimales</t>
  </si>
  <si>
    <t>DESCRIPCIÓN</t>
  </si>
  <si>
    <t>Nota</t>
  </si>
  <si>
    <t xml:space="preserve">ACTIVOS </t>
  </si>
  <si>
    <t>PASIVOS</t>
  </si>
  <si>
    <t>ACTIVOS CORRIENTES</t>
  </si>
  <si>
    <t>PASIVOS CORRIENTES</t>
  </si>
  <si>
    <t>1.1</t>
  </si>
  <si>
    <t>EFECTIVO Y EQUIVALENTES AL EFECTIVO</t>
  </si>
  <si>
    <t>2.4</t>
  </si>
  <si>
    <t>CUENTAS POR PAGAR</t>
  </si>
  <si>
    <t>1.1.05</t>
  </si>
  <si>
    <t>CAJA</t>
  </si>
  <si>
    <t>2.4.01</t>
  </si>
  <si>
    <t>ADQUISICION DE BIENES Y SERVICIOS NACIONALES</t>
  </si>
  <si>
    <t>1.1.10</t>
  </si>
  <si>
    <t>DEPÓSITOS EN INSTITUCIONES FINANCIERAS</t>
  </si>
  <si>
    <t>2.4.07</t>
  </si>
  <si>
    <t>RECURSOS A FAVOR DE TERCEROS</t>
  </si>
  <si>
    <t>1.3</t>
  </si>
  <si>
    <t>CUENTAS POR COBRAR (SIN CONTRAPRESTACIÓN)</t>
  </si>
  <si>
    <t>2.4.24</t>
  </si>
  <si>
    <t>DESCUENTOS DE NOMINA</t>
  </si>
  <si>
    <t>1.3.11</t>
  </si>
  <si>
    <t>CONTRIBUCIONES TASAS E INGRESOS NO TRIBUTARIOS</t>
  </si>
  <si>
    <t>2.4.36</t>
  </si>
  <si>
    <t>RETENCIÓN EN LA FUENTE E IMPUESTO DE TIMBRE</t>
  </si>
  <si>
    <t>1.3.84</t>
  </si>
  <si>
    <t>OTRAS CUENTAS POR COBRAR</t>
  </si>
  <si>
    <t>2.4.90</t>
  </si>
  <si>
    <t>OTRAS CUENTAS POR PAGAR</t>
  </si>
  <si>
    <t>1.3.86</t>
  </si>
  <si>
    <t>DETERIORO ACUMULADO DE CUENTAS POR COBRAR (CR)</t>
  </si>
  <si>
    <t>2.5</t>
  </si>
  <si>
    <t>BENEFICIOS A LOS EMPLEADOS</t>
  </si>
  <si>
    <t>INVENTARIOS</t>
  </si>
  <si>
    <t>2.5.11</t>
  </si>
  <si>
    <t>BENEFICIOS A LOS EMPLEADOS A CORTO PLAZO</t>
  </si>
  <si>
    <t>MATERIALES Y SUMINISTROS</t>
  </si>
  <si>
    <t>1.9</t>
  </si>
  <si>
    <t>OTROS ACTIVOS</t>
  </si>
  <si>
    <t>1.9.05</t>
  </si>
  <si>
    <t>BIENES Y SERVICIOS PAGADOS POR ANTICIPADO</t>
  </si>
  <si>
    <t>PASIVO NO CORRIENTE</t>
  </si>
  <si>
    <t>19.06</t>
  </si>
  <si>
    <t>AVANCES Y ANTICIPOS ENTREGADOS</t>
  </si>
  <si>
    <t>1.9.08</t>
  </si>
  <si>
    <t>RECURSOS ENTREGADOS EN ADMINISTRACIÓN</t>
  </si>
  <si>
    <t>1.9.70</t>
  </si>
  <si>
    <t>ACTIVOS INTANGIBLES</t>
  </si>
  <si>
    <t>2.7</t>
  </si>
  <si>
    <t>PROVISIONES</t>
  </si>
  <si>
    <t>1.9.75</t>
  </si>
  <si>
    <t>AMORTIZACIÓN ACUMULADA DE ACTIVOS INTANGIBLES (CR)</t>
  </si>
  <si>
    <t>2.7.01</t>
  </si>
  <si>
    <t>LITIGIOS Y DEMANDAS</t>
  </si>
  <si>
    <t>ACTIVOS NO CORRIENTES</t>
  </si>
  <si>
    <t>13.11</t>
  </si>
  <si>
    <t>TOTAL PASIVO</t>
  </si>
  <si>
    <t>1.6</t>
  </si>
  <si>
    <t>PROPIEDADES, PLANTA Y EQUIPO</t>
  </si>
  <si>
    <t>CONSTRUCCIONES EN CURSO</t>
  </si>
  <si>
    <t>3.1</t>
  </si>
  <si>
    <t>BIENES MUEBLES EN BODEGA</t>
  </si>
  <si>
    <t>3.1.05</t>
  </si>
  <si>
    <t>1.6.37</t>
  </si>
  <si>
    <t>PROPIEDADES, PLANTA Y EQUIPO NO EXPLOTADOS</t>
  </si>
  <si>
    <t>PATRIMONIO</t>
  </si>
  <si>
    <t>1.6.40</t>
  </si>
  <si>
    <t>EDIFICACIONES</t>
  </si>
  <si>
    <t>3.1.10</t>
  </si>
  <si>
    <t>PATRIMONIO DE LAS ENTIDADES DE GOBIERNO</t>
  </si>
  <si>
    <t>1.6.65</t>
  </si>
  <si>
    <t>MUEBLES, ENSERES Y EQUIPO DE OFICINA</t>
  </si>
  <si>
    <t>CAPITAL FISCAL</t>
  </si>
  <si>
    <t>1.6.70</t>
  </si>
  <si>
    <t>EQUIPOS DE COMUNICACIÓN Y COMPUTACIÓN</t>
  </si>
  <si>
    <t>RESULTADO DE EJERCICIOS ANTERIORES</t>
  </si>
  <si>
    <t>1.6.75</t>
  </si>
  <si>
    <t>EQUIPOS DE TRANSPORTE, TRACCIÓN Y ELEVACIÓN</t>
  </si>
  <si>
    <t>RESULTADO DEL EJERCICIO</t>
  </si>
  <si>
    <t>1.6.85</t>
  </si>
  <si>
    <t>DEPRECIACIÓN ACUMULADA DE PROPIEDADES, PLANTA Y EQUIPO (CR)</t>
  </si>
  <si>
    <t>IMPACTOS POR LA TRANSICIÓN AL NUEVO MARCO DE REGULACIÓN</t>
  </si>
  <si>
    <t>DETERIORO ACUMULADO DE PROPIEDADES, PLANTA Y EQUIPO (CR)</t>
  </si>
  <si>
    <t>TOTAL PATRIMONIO</t>
  </si>
  <si>
    <t>TOTAL ACTIVO</t>
  </si>
  <si>
    <t>TOTAL PASIVO Y PATRIMONIO</t>
  </si>
  <si>
    <t>CUENTAS DE ORDEN DEUDORAS</t>
  </si>
  <si>
    <t>9</t>
  </si>
  <si>
    <t>CUENTAS DE ORDEN ACREEDORAS</t>
  </si>
  <si>
    <t>ACTIVOS CONTINGENTES</t>
  </si>
  <si>
    <t>9.1</t>
  </si>
  <si>
    <t>PASIVOS CONTINGENTES</t>
  </si>
  <si>
    <t>8</t>
  </si>
  <si>
    <t>OTROS ACTIVOS CONTINGENTES</t>
  </si>
  <si>
    <t>9.1.20</t>
  </si>
  <si>
    <t>LITIGIOS Y MECANISMOS ALTERNATIVOS DE SOLUCIÓN DE CONFLICTOS</t>
  </si>
  <si>
    <t>8.3</t>
  </si>
  <si>
    <t>DEUDORAS DE CONTROL</t>
  </si>
  <si>
    <t>9.1.90</t>
  </si>
  <si>
    <t>OTROS PASIVOS CONTINGENTES</t>
  </si>
  <si>
    <t>8.3.90</t>
  </si>
  <si>
    <t>BIENES Y DERECHOS RETIRADOS</t>
  </si>
  <si>
    <t>9.3</t>
  </si>
  <si>
    <t>ACREEDORAS DE CONTROL</t>
  </si>
  <si>
    <t>OTRAS CUENTAS DEUDORAS DE CONTROL</t>
  </si>
  <si>
    <t>9.3.90</t>
  </si>
  <si>
    <t>OTRAS CUENTAS ACREEDORAS DE CONTROL</t>
  </si>
  <si>
    <t>8.9</t>
  </si>
  <si>
    <t>DEUDORAS POR CONTRA (CR)</t>
  </si>
  <si>
    <t>9.9</t>
  </si>
  <si>
    <t>ACREEDORAS POR CONTRA (DB)</t>
  </si>
  <si>
    <t>8.9.15</t>
  </si>
  <si>
    <t>ACTIVOS CONTINGENTES POR EL CONTRARIO (CR)</t>
  </si>
  <si>
    <t>9.9.05</t>
  </si>
  <si>
    <t>PASIVOS CONTINGENTES POR CONTRA (DB)</t>
  </si>
  <si>
    <t>DEUDORAS DE CONTROL POR CONTRA (CR)</t>
  </si>
  <si>
    <t>9.9.15</t>
  </si>
  <si>
    <t>ACREEDORAS DE CONTROL POR CONTRA (DB)</t>
  </si>
  <si>
    <t>DIRECTOR EJECUTIVO</t>
  </si>
  <si>
    <t xml:space="preserve">FIRMA CONTADOR </t>
  </si>
  <si>
    <t>NOMBRE: LEONARDO ENRIQUE NAVARRO JIMÉNEZ</t>
  </si>
  <si>
    <t>NOMBRE: NATHALY ANDREA PINZON RODRIGUEZ</t>
  </si>
  <si>
    <t>T.P. No. 197568-T</t>
  </si>
  <si>
    <t>"Ver certificacion adjunta"</t>
  </si>
  <si>
    <t>Revisó: María Andrea Agudelo Torres. Subdirectora Administrativa y Financiera - CRA</t>
  </si>
  <si>
    <t>Revisado y aprobado en CIGD N°6 de 2018</t>
  </si>
  <si>
    <t>Código
GCF-FOR10</t>
  </si>
  <si>
    <t>Fecha de aprobación
18 de octubre de 2019</t>
  </si>
  <si>
    <t>Estado de resultados</t>
  </si>
  <si>
    <t>Versión
03</t>
  </si>
  <si>
    <t>*Cifras en pesos colombianos</t>
  </si>
  <si>
    <t>DESCRIPCION</t>
  </si>
  <si>
    <t>4</t>
  </si>
  <si>
    <t>INGRESOS (SIN CONTRAPRESTACION)</t>
  </si>
  <si>
    <t>4.1</t>
  </si>
  <si>
    <t>INGRESOS FISCALES</t>
  </si>
  <si>
    <t>4.1.10</t>
  </si>
  <si>
    <t>NO TRIBUTARIOS</t>
  </si>
  <si>
    <t>4.1.95</t>
  </si>
  <si>
    <t>DEVOLUCIONES Y DESCUENTOS (DB)</t>
  </si>
  <si>
    <t>4.8</t>
  </si>
  <si>
    <t>OTROS INGRESOS</t>
  </si>
  <si>
    <t>4.8.02</t>
  </si>
  <si>
    <t>FINANCIEROS</t>
  </si>
  <si>
    <t>4.8.08</t>
  </si>
  <si>
    <t>INGRESOS DIVERSOS</t>
  </si>
  <si>
    <t>REVERSION DE LAS PERDIDAS POR DETERIORO DE VALOR</t>
  </si>
  <si>
    <t>5</t>
  </si>
  <si>
    <t>GASTOS</t>
  </si>
  <si>
    <t>5.1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</si>
  <si>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</si>
  <si>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</si>
  <si>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</si>
  <si>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</si>
  <si>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</si>
  <si>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</si>
  <si>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</si>
  <si>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</si>
  <si>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</si>
  <si>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</si>
  <si>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</si>
  <si>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</si>
  <si>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</si>
  <si>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</si>
  <si>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>IMPUESTOS, CONTRIBUCIONES Y TASAS</t>
  </si>
  <si>
    <t>5.3</t>
  </si>
  <si>
    <t>DETERIORO, DEPRECIACIONES, AMORTIZACIONES Y PROVISIONES</t>
  </si>
  <si>
    <t xml:space="preserve"> </t>
  </si>
  <si>
    <t>5.3.60</t>
  </si>
  <si>
    <t>DETERIORO DE CUENTAS POR COBRAR</t>
  </si>
  <si>
    <t>5.3.66</t>
  </si>
  <si>
    <t>DEPRECIACIÓN DE PROPIEDADES, PLANTA Y EQUIPO</t>
  </si>
  <si>
    <t>5.3.68</t>
  </si>
  <si>
    <t>AMORTIZACIÓN DE ACTIVOS INTANGIBLES</t>
  </si>
  <si>
    <t>PROVISIÓN LITIGIOS Y DEMANDAS</t>
  </si>
  <si>
    <t>5.8</t>
  </si>
  <si>
    <t>5.8.04</t>
  </si>
  <si>
    <t>OTROS GASTOS</t>
  </si>
  <si>
    <t>GASTOS DIVERSOS</t>
  </si>
  <si>
    <t>DEVOLUCION Y DESCUENTOS INGRESOS FISCALES</t>
  </si>
  <si>
    <t>UTILIDAD O EXCEDENTE DEL EJERCICIO</t>
  </si>
  <si>
    <t>Revisado y aprobado en CIGDE N°07 de 2019</t>
  </si>
  <si>
    <t>Codigo de Consolidacion</t>
  </si>
  <si>
    <t>828500000</t>
  </si>
  <si>
    <t>Descripcion</t>
  </si>
  <si>
    <t>COMISION REGULADORA DE AGUA POTABLE Y SANEAMIENTO BASICO</t>
  </si>
  <si>
    <t>Fecha Inicial Periodo Inicial</t>
  </si>
  <si>
    <t>Fecha Final Periodo Final</t>
  </si>
  <si>
    <t>1</t>
  </si>
  <si>
    <t>ACTIVOS</t>
  </si>
  <si>
    <t>1.1.05.02</t>
  </si>
  <si>
    <t>Caja menor</t>
  </si>
  <si>
    <t>1.1.05.02.002</t>
  </si>
  <si>
    <t>Cuenta corriente</t>
  </si>
  <si>
    <t>1.1.10.05</t>
  </si>
  <si>
    <t>1.1.10.05.001</t>
  </si>
  <si>
    <t>CUENTAS POR COBRAR</t>
  </si>
  <si>
    <t>1.3.11.27</t>
  </si>
  <si>
    <t>Contribuciones</t>
  </si>
  <si>
    <t>1.3.11.27.001</t>
  </si>
  <si>
    <t>1.3.84.26</t>
  </si>
  <si>
    <t>Pago por cuenta de terceros</t>
  </si>
  <si>
    <t>1.3.84.26.001</t>
  </si>
  <si>
    <t>1.3.86.14</t>
  </si>
  <si>
    <t>Contribuciones, tasas e ingresos no tributarios</t>
  </si>
  <si>
    <t>1.3.86.14.001</t>
  </si>
  <si>
    <t>1.6.15</t>
  </si>
  <si>
    <t>1.6.15.01</t>
  </si>
  <si>
    <t>Edificaciones</t>
  </si>
  <si>
    <t>1.6.15.01.001</t>
  </si>
  <si>
    <t>1.6.35</t>
  </si>
  <si>
    <t>1.6.35.03</t>
  </si>
  <si>
    <t>Muebles, enseres y equipo de oficina</t>
  </si>
  <si>
    <t>1.6.35.03.001</t>
  </si>
  <si>
    <t>Muebles y enseres</t>
  </si>
  <si>
    <t>1.6.35.04</t>
  </si>
  <si>
    <t>Equipos de comunicación y computación</t>
  </si>
  <si>
    <t>1.6.35.04.001</t>
  </si>
  <si>
    <t>Equipo de comunicación</t>
  </si>
  <si>
    <t>1.6.35.04.002</t>
  </si>
  <si>
    <t>Equipo de computación</t>
  </si>
  <si>
    <t>1.6.40.02</t>
  </si>
  <si>
    <t>Oficinas</t>
  </si>
  <si>
    <t>1.6.40.02.001</t>
  </si>
  <si>
    <t>1.6.40.17</t>
  </si>
  <si>
    <t>Parqueaderos y garajes</t>
  </si>
  <si>
    <t>1.6.40.17.001</t>
  </si>
  <si>
    <t>1.6.40.18</t>
  </si>
  <si>
    <t>Bodegas</t>
  </si>
  <si>
    <t>1.6.40.18.001</t>
  </si>
  <si>
    <t>1.6.65.01</t>
  </si>
  <si>
    <t>1.6.65.01.001</t>
  </si>
  <si>
    <t>1.6.65.02</t>
  </si>
  <si>
    <t>Equipo y máquina de oficina</t>
  </si>
  <si>
    <t>1.6.65.02.001</t>
  </si>
  <si>
    <t>1.6.70.01</t>
  </si>
  <si>
    <t>1.6.70.01.001</t>
  </si>
  <si>
    <t>1.6.70.02</t>
  </si>
  <si>
    <t>1.6.70.02.001</t>
  </si>
  <si>
    <t>1.6.75.02</t>
  </si>
  <si>
    <t>Terrestre</t>
  </si>
  <si>
    <t>1.6.75.02.001</t>
  </si>
  <si>
    <t>1.6.85.01</t>
  </si>
  <si>
    <t>1.6.85.01.002</t>
  </si>
  <si>
    <t>1.6.85.01.015</t>
  </si>
  <si>
    <t>1.6.85.01.016</t>
  </si>
  <si>
    <t>1.6.85.06</t>
  </si>
  <si>
    <t>1.6.85.06.001</t>
  </si>
  <si>
    <t>1.6.85.06.002</t>
  </si>
  <si>
    <t>1.6.85.07</t>
  </si>
  <si>
    <t>1.6.85.07.001</t>
  </si>
  <si>
    <t>1.6.85.07.002</t>
  </si>
  <si>
    <t>1.6.85.08</t>
  </si>
  <si>
    <t>Equipos de transporte, tracción y elevación</t>
  </si>
  <si>
    <t>1.6.85.08.002</t>
  </si>
  <si>
    <t>1.6.95</t>
  </si>
  <si>
    <t>1.6.95.05</t>
  </si>
  <si>
    <t>1.6.95.05.002</t>
  </si>
  <si>
    <t>1.6.95.05.015</t>
  </si>
  <si>
    <t>1.6.95.05.016</t>
  </si>
  <si>
    <t>1.9.05.01</t>
  </si>
  <si>
    <t>Seguros</t>
  </si>
  <si>
    <t>1.9.05.01.001</t>
  </si>
  <si>
    <t>1.9.05.05</t>
  </si>
  <si>
    <t>Impresos, publicaciones, suscripciones y afiliaciones</t>
  </si>
  <si>
    <t>1.9.05.05.001</t>
  </si>
  <si>
    <t>1.9.05.14</t>
  </si>
  <si>
    <t>Bienes y servicios</t>
  </si>
  <si>
    <t>1.9.05.14.001</t>
  </si>
  <si>
    <t>1.9.08.01</t>
  </si>
  <si>
    <t>En administración</t>
  </si>
  <si>
    <t>1.9.08.01.002</t>
  </si>
  <si>
    <t>En administración dtn - scun</t>
  </si>
  <si>
    <t>1.9.70.07</t>
  </si>
  <si>
    <t>Licencias</t>
  </si>
  <si>
    <t>1.9.70.07.001</t>
  </si>
  <si>
    <t>1.9.75.07</t>
  </si>
  <si>
    <t>1.9.75.07.001</t>
  </si>
  <si>
    <t>2</t>
  </si>
  <si>
    <t>2.4.01.01</t>
  </si>
  <si>
    <t>2.4.01.01.001</t>
  </si>
  <si>
    <t>2.4.01.02</t>
  </si>
  <si>
    <t>Proyectos de inversion</t>
  </si>
  <si>
    <t>2.4.01.02.001</t>
  </si>
  <si>
    <t>Proyectos de inversión</t>
  </si>
  <si>
    <t>2.4.07.20</t>
  </si>
  <si>
    <t>Recaudos por clasificar</t>
  </si>
  <si>
    <t>2.4.07.20.001</t>
  </si>
  <si>
    <t>2.4.24.01</t>
  </si>
  <si>
    <t>Aportes a fondos pensionales</t>
  </si>
  <si>
    <t>2.4.24.01.001</t>
  </si>
  <si>
    <t>2.4.24.02</t>
  </si>
  <si>
    <t>Aportes a seguridad social en salud</t>
  </si>
  <si>
    <t>2.4.24.02.001</t>
  </si>
  <si>
    <t>2.4.24.06</t>
  </si>
  <si>
    <t>Fondos de empleados</t>
  </si>
  <si>
    <t>2.4.24.06.001</t>
  </si>
  <si>
    <t>2.4.24.07</t>
  </si>
  <si>
    <t>Libranzas</t>
  </si>
  <si>
    <t>2.4.24.07.001</t>
  </si>
  <si>
    <t>2.4.24.08</t>
  </si>
  <si>
    <t>Contratos de medicina prepagada</t>
  </si>
  <si>
    <t>2.4.24.08.001</t>
  </si>
  <si>
    <t>2.4.24.11</t>
  </si>
  <si>
    <t>Embargos judiciales</t>
  </si>
  <si>
    <t>2.4.24.11.001</t>
  </si>
  <si>
    <t>2.4.24.13</t>
  </si>
  <si>
    <t>Cuentas de ahorro para el fomento de la construcción (afc)</t>
  </si>
  <si>
    <t>2.4.24.13.001</t>
  </si>
  <si>
    <t>2.4.36.03</t>
  </si>
  <si>
    <t>Honorarios</t>
  </si>
  <si>
    <t>2.4.36.03.001</t>
  </si>
  <si>
    <t>Retenido</t>
  </si>
  <si>
    <t>2.4.36.03.002</t>
  </si>
  <si>
    <t>Pagado (db)</t>
  </si>
  <si>
    <t>2.4.36.05</t>
  </si>
  <si>
    <t>Servicios</t>
  </si>
  <si>
    <t>2.4.36.05.001</t>
  </si>
  <si>
    <t>2.4.36.05.002</t>
  </si>
  <si>
    <t>2.4.36.08</t>
  </si>
  <si>
    <t>Compras</t>
  </si>
  <si>
    <t>2.4.36.08.001</t>
  </si>
  <si>
    <t>2.4.36.08.002</t>
  </si>
  <si>
    <t>2.4.36.15</t>
  </si>
  <si>
    <t>Rentas de trabajo</t>
  </si>
  <si>
    <t>2.4.36.15.001</t>
  </si>
  <si>
    <t>2.4.36.15.002</t>
  </si>
  <si>
    <t>2.4.36.25</t>
  </si>
  <si>
    <t>Impuesto a las ventas retenido.</t>
  </si>
  <si>
    <t>2.4.36.25.001</t>
  </si>
  <si>
    <t>Retenido - a responsables del regimen común</t>
  </si>
  <si>
    <t>2.4.36.25.002</t>
  </si>
  <si>
    <t>Pagado - a responsables del regimen común (db)</t>
  </si>
  <si>
    <t>2.4.36.25.007</t>
  </si>
  <si>
    <t>Retenido - a responsables del impuesto sobre las ventas</t>
  </si>
  <si>
    <t>2.4.36.25.008</t>
  </si>
  <si>
    <t>Pagado - a responsables del impuesto sobre las ventas</t>
  </si>
  <si>
    <t>2.4.36.26</t>
  </si>
  <si>
    <t>Contratos de construcción</t>
  </si>
  <si>
    <t>2.4.36.26.001</t>
  </si>
  <si>
    <t>2.4.36.26.002</t>
  </si>
  <si>
    <t>2.4.36.27</t>
  </si>
  <si>
    <t>Retención de impuesto de industria y comercio por compras</t>
  </si>
  <si>
    <t>2.4.36.27.001</t>
  </si>
  <si>
    <t>2.4.36.27.002</t>
  </si>
  <si>
    <t>2.4.90.34</t>
  </si>
  <si>
    <t>Aportes a escuelas industriales, institutos técnicos y esap</t>
  </si>
  <si>
    <t>2.4.90.34.001</t>
  </si>
  <si>
    <t>Aportes a escuelas industriales e institutos técnicos</t>
  </si>
  <si>
    <t>2.4.90.34.002</t>
  </si>
  <si>
    <t>Aportes a la esap</t>
  </si>
  <si>
    <t>2.4.90.39</t>
  </si>
  <si>
    <t>Saldos a favor de contribuyentes</t>
  </si>
  <si>
    <t>2.4.90.39.001</t>
  </si>
  <si>
    <t>2.4.90.40</t>
  </si>
  <si>
    <t>Saldos a favor de beneficiarios</t>
  </si>
  <si>
    <t>2.4.90.40.001</t>
  </si>
  <si>
    <t>2.4.90.50</t>
  </si>
  <si>
    <t>Aportes al icbf y sena</t>
  </si>
  <si>
    <t>2.4.90.50.001</t>
  </si>
  <si>
    <t>Aportes al icbf</t>
  </si>
  <si>
    <t>2.4.90.50.002</t>
  </si>
  <si>
    <t>Aportes al sena</t>
  </si>
  <si>
    <t>2.4.90.51</t>
  </si>
  <si>
    <t>Servicios públicos</t>
  </si>
  <si>
    <t>2.4.90.51.001</t>
  </si>
  <si>
    <t>2.4.90.55</t>
  </si>
  <si>
    <t>2.4.90.55.001</t>
  </si>
  <si>
    <t>2.4.90.58</t>
  </si>
  <si>
    <t>Arrendamiento operativo</t>
  </si>
  <si>
    <t>2.4.90.58.001</t>
  </si>
  <si>
    <t>2.5.11.01</t>
  </si>
  <si>
    <t>Nómina por pagar</t>
  </si>
  <si>
    <t>2.5.11.01.001</t>
  </si>
  <si>
    <t>2.5.11.02</t>
  </si>
  <si>
    <t>Cesantías</t>
  </si>
  <si>
    <t>2.5.11.02.001</t>
  </si>
  <si>
    <t>2.5.11.04</t>
  </si>
  <si>
    <t>Vacaciones</t>
  </si>
  <si>
    <t>2.5.11.04.001</t>
  </si>
  <si>
    <t>2.5.11.05</t>
  </si>
  <si>
    <t>Prima de vacaciones</t>
  </si>
  <si>
    <t>2.5.11.05.001</t>
  </si>
  <si>
    <t>2.5.11.06</t>
  </si>
  <si>
    <t>Prima de servicios</t>
  </si>
  <si>
    <t>2.5.11.06.001</t>
  </si>
  <si>
    <t>2.5.11.07</t>
  </si>
  <si>
    <t>Prima de navidad</t>
  </si>
  <si>
    <t>2.5.11.07.001</t>
  </si>
  <si>
    <t>2.5.11.09</t>
  </si>
  <si>
    <t>Bonificaciones</t>
  </si>
  <si>
    <t>2.5.11.09.001</t>
  </si>
  <si>
    <t>2.5.11.09.002</t>
  </si>
  <si>
    <t>Bonificación especial de recreación</t>
  </si>
  <si>
    <t>2.5.11.10</t>
  </si>
  <si>
    <t>Otras primas</t>
  </si>
  <si>
    <t>2.5.11.10.001</t>
  </si>
  <si>
    <t>2.5.11.11</t>
  </si>
  <si>
    <t>Aportes a riesgos laborales</t>
  </si>
  <si>
    <t>2.5.11.11.001</t>
  </si>
  <si>
    <t>2.5.11.22</t>
  </si>
  <si>
    <t>Aportes a fondos pensionales - empleador</t>
  </si>
  <si>
    <t>2.5.11.22.001</t>
  </si>
  <si>
    <t>2.5.11.23</t>
  </si>
  <si>
    <t>Aportes a seguridad social en salud - empleador</t>
  </si>
  <si>
    <t>2.5.11.23.001</t>
  </si>
  <si>
    <t>2.5.11.24</t>
  </si>
  <si>
    <t>Aportes a cajas de compensación familiar</t>
  </si>
  <si>
    <t>2.5.11.24.001</t>
  </si>
  <si>
    <t>2.5.11.25</t>
  </si>
  <si>
    <t>Incapacidades</t>
  </si>
  <si>
    <t>2.5.11.25.001</t>
  </si>
  <si>
    <t>2.7.01.03</t>
  </si>
  <si>
    <t>Administrativas</t>
  </si>
  <si>
    <t>2.7.01.03.001</t>
  </si>
  <si>
    <t>3</t>
  </si>
  <si>
    <t>3.1.05.06</t>
  </si>
  <si>
    <t>Capital fiscal</t>
  </si>
  <si>
    <t>3.1.05.06.001</t>
  </si>
  <si>
    <t>Capital fiscal nación</t>
  </si>
  <si>
    <t>3.1.09</t>
  </si>
  <si>
    <t>RESULTADOS DE EJERCICIOS ANTERIORES</t>
  </si>
  <si>
    <t>3.1.09.01</t>
  </si>
  <si>
    <t>Utilidad o excedentes acumulados</t>
  </si>
  <si>
    <t>3.1.09.01.001</t>
  </si>
  <si>
    <t>3.1.09.01.002</t>
  </si>
  <si>
    <t>Corrección de errores de un periodo contable anterior</t>
  </si>
  <si>
    <t>3.1.09.02</t>
  </si>
  <si>
    <t>Pérdidas o déficits acumulados</t>
  </si>
  <si>
    <t>3.1.09.02.001</t>
  </si>
  <si>
    <t>3.1.09.02.002</t>
  </si>
  <si>
    <t>INGRESOS</t>
  </si>
  <si>
    <t>4.1.10.61</t>
  </si>
  <si>
    <t>4.1.10.61.001</t>
  </si>
  <si>
    <t>4.8.02.33</t>
  </si>
  <si>
    <t>Otros intereses de mora</t>
  </si>
  <si>
    <t>4.8.02.33.001</t>
  </si>
  <si>
    <t>Ajuste de valores al mil</t>
  </si>
  <si>
    <t>5.1.01.01</t>
  </si>
  <si>
    <t>Sueldos</t>
  </si>
  <si>
    <t>5.1.01.01.001</t>
  </si>
  <si>
    <t>5.1.01.03</t>
  </si>
  <si>
    <t>Horas extras y festivos</t>
  </si>
  <si>
    <t>5.1.01.03.001</t>
  </si>
  <si>
    <t>5.1.01.05</t>
  </si>
  <si>
    <t>Gastos de representación</t>
  </si>
  <si>
    <t>5.1.01.05.001</t>
  </si>
  <si>
    <t>5.1.01.10</t>
  </si>
  <si>
    <t>Prima técnica</t>
  </si>
  <si>
    <t>5.1.01.10.001</t>
  </si>
  <si>
    <t>5.1.01.19</t>
  </si>
  <si>
    <t>5.1.01.19.003</t>
  </si>
  <si>
    <t>Bonificación por servicios prestados</t>
  </si>
  <si>
    <t>5.1.01.23</t>
  </si>
  <si>
    <t>Auxilio de transporte</t>
  </si>
  <si>
    <t>5.1.01.23.002</t>
  </si>
  <si>
    <t>Auxilio de conectividad digital</t>
  </si>
  <si>
    <t>5.1.01.60</t>
  </si>
  <si>
    <t>Subsidio de alimentación</t>
  </si>
  <si>
    <t>5.1.01.60.001</t>
  </si>
  <si>
    <t>5.1.03.02</t>
  </si>
  <si>
    <t>5.1.03.02.001</t>
  </si>
  <si>
    <t>5.1.03.03</t>
  </si>
  <si>
    <t>Cotizaciones a seguridad social en salud</t>
  </si>
  <si>
    <t>5.1.03.03.001</t>
  </si>
  <si>
    <t>5.1.03.05</t>
  </si>
  <si>
    <t>Cotizaciones a riesgos laborales</t>
  </si>
  <si>
    <t>5.1.03.05.001</t>
  </si>
  <si>
    <t>5.1.03.07</t>
  </si>
  <si>
    <t>Cotizaciones a entidades administradoras del régimen de ahorro individual</t>
  </si>
  <si>
    <t>5.1.03.07.001</t>
  </si>
  <si>
    <t>5.1.04.01</t>
  </si>
  <si>
    <t>5.1.04.01.001</t>
  </si>
  <si>
    <t>5.1.04.02</t>
  </si>
  <si>
    <t>5.1.04.02.001</t>
  </si>
  <si>
    <t>5.1.04.03</t>
  </si>
  <si>
    <t>5.1.04.03.001</t>
  </si>
  <si>
    <t>5.1.04.04</t>
  </si>
  <si>
    <t>5.1.04.04.001</t>
  </si>
  <si>
    <t>5.1.07.01</t>
  </si>
  <si>
    <t>5.1.07.01.001</t>
  </si>
  <si>
    <t>5.1.07.02</t>
  </si>
  <si>
    <t>5.1.07.02.001</t>
  </si>
  <si>
    <t>5.1.07.04</t>
  </si>
  <si>
    <t>5.1.07.04.001</t>
  </si>
  <si>
    <t>5.1.07.05</t>
  </si>
  <si>
    <t>5.1.07.05.001</t>
  </si>
  <si>
    <t>5.1.07.06</t>
  </si>
  <si>
    <t>5.1.07.06.001</t>
  </si>
  <si>
    <t>5.1.07.07</t>
  </si>
  <si>
    <t>5.1.07.07.001</t>
  </si>
  <si>
    <t>5.1.11.17</t>
  </si>
  <si>
    <t>5.1.11.17.001</t>
  </si>
  <si>
    <t>5.1.11.18</t>
  </si>
  <si>
    <t>5.1.11.18.001</t>
  </si>
  <si>
    <t>5.1.11.21</t>
  </si>
  <si>
    <t>5.1.11.21.001</t>
  </si>
  <si>
    <t>5.1.11.25</t>
  </si>
  <si>
    <t>Seguros generales</t>
  </si>
  <si>
    <t>5.1.11.25.001</t>
  </si>
  <si>
    <t>5.1.11.80</t>
  </si>
  <si>
    <t>5.1.11.80.001</t>
  </si>
  <si>
    <t>5.3.60.01</t>
  </si>
  <si>
    <t>5.3.60.01.002</t>
  </si>
  <si>
    <t>5.3.60.01.015</t>
  </si>
  <si>
    <t>5.3.60.01.016</t>
  </si>
  <si>
    <t>5.3.60.06</t>
  </si>
  <si>
    <t>5.3.60.06.001</t>
  </si>
  <si>
    <t>5.3.60.06.002</t>
  </si>
  <si>
    <t>5.3.60.07</t>
  </si>
  <si>
    <t>5.3.60.07.001</t>
  </si>
  <si>
    <t>5.3.60.07.002</t>
  </si>
  <si>
    <t>5.3.60.08</t>
  </si>
  <si>
    <t>5.3.60.08.002</t>
  </si>
  <si>
    <t>5.3.66.05</t>
  </si>
  <si>
    <t>5.3.66.05.001</t>
  </si>
  <si>
    <t>5.3.68.03</t>
  </si>
  <si>
    <t>5.3.68.03.001</t>
  </si>
  <si>
    <t>5.8.90</t>
  </si>
  <si>
    <t>5.8.90.90</t>
  </si>
  <si>
    <t>Otros gastos diversos</t>
  </si>
  <si>
    <t>5.8.90.90.002</t>
  </si>
  <si>
    <t>5.8.93</t>
  </si>
  <si>
    <t>DEVOLUCIONES Y DESCUENTOS INGRESOS FISCALES</t>
  </si>
  <si>
    <t>5.8.93.01</t>
  </si>
  <si>
    <t>5.8.93.01.001</t>
  </si>
  <si>
    <t>8.1</t>
  </si>
  <si>
    <t>8.1.90</t>
  </si>
  <si>
    <t>8.1.90.03</t>
  </si>
  <si>
    <t>Intereses de mora</t>
  </si>
  <si>
    <t>8.1.90.03.001</t>
  </si>
  <si>
    <t>8.3.15</t>
  </si>
  <si>
    <t>8.3.15.10</t>
  </si>
  <si>
    <t>Propiedades, planta y equipo</t>
  </si>
  <si>
    <t>8.3.15.10.001</t>
  </si>
  <si>
    <t>8.3.90.90</t>
  </si>
  <si>
    <t>Otras cuentas deudoras de control</t>
  </si>
  <si>
    <t>8.3.90.90.001</t>
  </si>
  <si>
    <t>8.9.05</t>
  </si>
  <si>
    <t>ACTIVOS CONTINGENTES POR CONTRA (CR)</t>
  </si>
  <si>
    <t>8.9.05.90</t>
  </si>
  <si>
    <t>Otros activos contigentes por contra</t>
  </si>
  <si>
    <t>8.9.05.90.001</t>
  </si>
  <si>
    <t>8.9.15.06</t>
  </si>
  <si>
    <t>Bienes y derechos retirados</t>
  </si>
  <si>
    <t>8.9.15.06.001</t>
  </si>
  <si>
    <t>8.9.15.90</t>
  </si>
  <si>
    <t>Otras cuentas deudoras de control por el contra</t>
  </si>
  <si>
    <t>8.9.15.90.090</t>
  </si>
  <si>
    <t>9.1.20.04</t>
  </si>
  <si>
    <t>Administrativos</t>
  </si>
  <si>
    <t>9.1.20.04.001</t>
  </si>
  <si>
    <t>9.1.90.90</t>
  </si>
  <si>
    <t>Otros pasivos contingentes</t>
  </si>
  <si>
    <t>9.1.90.90.001</t>
  </si>
  <si>
    <t>9.3.90.90</t>
  </si>
  <si>
    <t>Otras cuentas acreedoras de control</t>
  </si>
  <si>
    <t>9.3.90.90.001</t>
  </si>
  <si>
    <t>9.9.05.05</t>
  </si>
  <si>
    <t>Litigios y mecanismos alternativos de solución de conflictos</t>
  </si>
  <si>
    <t>9.9.05.05.001</t>
  </si>
  <si>
    <t>9.9.05.90</t>
  </si>
  <si>
    <t>Otros pasivos contingentes por contra</t>
  </si>
  <si>
    <t>9.9.05.90.001</t>
  </si>
  <si>
    <t>9.9.15.90</t>
  </si>
  <si>
    <t>Otras cuentas acreedoras de control por el contra</t>
  </si>
  <si>
    <t>9.9.15.90.090</t>
  </si>
  <si>
    <t>2.4.07.22</t>
  </si>
  <si>
    <t>Estampillas</t>
  </si>
  <si>
    <t>2.4.07.22.002</t>
  </si>
  <si>
    <t>Retencion estampilla pro unal y otras universidades estatales</t>
  </si>
  <si>
    <t>2.4.90.57</t>
  </si>
  <si>
    <t>Excedentes financieros</t>
  </si>
  <si>
    <t>2.4.90.57.001</t>
  </si>
  <si>
    <t>3.1.10.01</t>
  </si>
  <si>
    <t>Utilidad o excedente del ejercicio</t>
  </si>
  <si>
    <t>3.1.10.01.001</t>
  </si>
  <si>
    <t>Utilidad o excédete del ejercicio</t>
  </si>
  <si>
    <t>Codigo</t>
  </si>
  <si>
    <t>Saldo Inicial</t>
  </si>
  <si>
    <t>Movimientos Debito</t>
  </si>
  <si>
    <t>Movimientos Credito</t>
  </si>
  <si>
    <t>Saldo Final</t>
  </si>
  <si>
    <t>Valor corriente</t>
  </si>
  <si>
    <t>Valor no corriente</t>
  </si>
  <si>
    <t>2022-01-01</t>
  </si>
  <si>
    <t>2022-01-31</t>
  </si>
  <si>
    <t>2.5.11.08</t>
  </si>
  <si>
    <t>2.5.11.08.001</t>
  </si>
  <si>
    <t>2.9</t>
  </si>
  <si>
    <t>2.9.10</t>
  </si>
  <si>
    <t>2.9.10.13</t>
  </si>
  <si>
    <t>2.9.10.13.001</t>
  </si>
  <si>
    <t>5.1.01.23.001</t>
  </si>
  <si>
    <t>ENERO DE 2022</t>
  </si>
  <si>
    <t>ENERO DE 2021</t>
  </si>
  <si>
    <t>INGRESOS RECIBIDOS POR ANTICIPADO</t>
  </si>
  <si>
    <t>OTROS PASIVOS</t>
  </si>
  <si>
    <t>2021-01-01</t>
  </si>
  <si>
    <t>2021-01-31</t>
  </si>
  <si>
    <t>CODIGO CONTABLE</t>
  </si>
  <si>
    <t>SALDO INICIAL</t>
  </si>
  <si>
    <t>MOVIMIENTO DEBITO</t>
  </si>
  <si>
    <t>MOVIMIENTO CREDITO</t>
  </si>
  <si>
    <t>SALDO FINAL</t>
  </si>
  <si>
    <t>VALOR CORRIENTE</t>
  </si>
  <si>
    <t>VALOR NO CORRIENTE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</si>
</sst>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_-;_-@_-"/>
  </numFmts>
  <fonts count="49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FFFF"/>
      <name val="Arial"/>
      <family val="2"/>
    </font>
    <font>
      <sz val="10"/>
      <color rgb="FFFFFFFF"/>
      <name val="Arial"/>
      <family val="2"/>
    </font>
    <font>
      <sz val="8"/>
      <color rgb="FFFFFFFF"/>
      <name val="Arial"/>
      <family val="2"/>
    </font>
    <font>
      <b/>
      <sz val="10"/>
      <color rgb="FFFFFFFF"/>
      <name val="Arial"/>
      <family val="2"/>
    </font>
    <font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0"/>
      <name val="Arial   "/>
    </font>
    <font>
      <sz val="8"/>
      <color theme="1"/>
      <name val="Arial   "/>
    </font>
    <font>
      <b/>
      <sz val="8"/>
      <color theme="1"/>
      <name val="Arial   "/>
    </font>
    <font>
      <b/>
      <sz val="8"/>
      <color theme="0"/>
      <name val="Arial   "/>
    </font>
    <font>
      <b/>
      <sz val="10"/>
      <color theme="1"/>
      <name val="Arial   "/>
    </font>
    <font>
      <sz val="10"/>
      <color theme="1"/>
      <name val="Arial   "/>
    </font>
    <font>
      <sz val="10"/>
      <color theme="0"/>
      <name val="Arial"/>
      <family val="2"/>
    </font>
    <font>
      <sz val="9"/>
      <color theme="1"/>
      <name val="Arial   "/>
    </font>
    <font>
      <sz val="9"/>
      <name val="Arial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6"/>
      <color theme="0"/>
      <name val="Arial"/>
      <family val="2"/>
    </font>
    <font>
      <sz val="6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13">
    <xf numFmtId="0" fontId="0" fillId="0" borderId="0" xfId="0"/>
    <xf numFmtId="0" fontId="5" fillId="0" borderId="6" xfId="1" applyFont="1" applyBorder="1" applyAlignment="1">
      <alignment vertical="center"/>
    </xf>
    <xf numFmtId="0" fontId="4" fillId="0" borderId="7" xfId="1" applyFont="1" applyBorder="1" applyAlignment="1">
      <alignment vertical="top" wrapText="1"/>
    </xf>
    <xf numFmtId="0" fontId="5" fillId="0" borderId="0" xfId="1" applyFont="1" applyAlignment="1">
      <alignment vertical="center"/>
    </xf>
    <xf numFmtId="0" fontId="5" fillId="0" borderId="4" xfId="1" applyFont="1" applyBorder="1" applyAlignment="1">
      <alignment vertical="center"/>
    </xf>
    <xf numFmtId="0" fontId="4" fillId="0" borderId="2" xfId="1" applyFont="1" applyBorder="1" applyAlignment="1">
      <alignment vertical="top"/>
    </xf>
    <xf numFmtId="165" fontId="5" fillId="2" borderId="0" xfId="2" applyNumberFormat="1" applyFont="1" applyFill="1" applyBorder="1" applyAlignment="1">
      <alignment vertical="center"/>
    </xf>
    <xf numFmtId="0" fontId="5" fillId="0" borderId="11" xfId="1" applyFont="1" applyBorder="1" applyAlignment="1">
      <alignment vertical="center"/>
    </xf>
    <xf numFmtId="165" fontId="9" fillId="0" borderId="0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vertical="center"/>
    </xf>
    <xf numFmtId="165" fontId="12" fillId="0" borderId="11" xfId="2" applyNumberFormat="1" applyFont="1" applyFill="1" applyBorder="1" applyAlignment="1">
      <alignment vertical="center"/>
    </xf>
    <xf numFmtId="164" fontId="12" fillId="0" borderId="0" xfId="2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43" fontId="5" fillId="0" borderId="0" xfId="1" applyNumberFormat="1" applyFont="1" applyAlignment="1">
      <alignment vertical="center"/>
    </xf>
    <xf numFmtId="0" fontId="2" fillId="0" borderId="0" xfId="1"/>
    <xf numFmtId="0" fontId="2" fillId="0" borderId="11" xfId="1" applyBorder="1"/>
    <xf numFmtId="165" fontId="5" fillId="0" borderId="0" xfId="1" applyNumberFormat="1" applyFont="1" applyAlignment="1">
      <alignment vertical="center"/>
    </xf>
    <xf numFmtId="165" fontId="5" fillId="0" borderId="0" xfId="2" applyNumberFormat="1" applyFont="1" applyFill="1" applyAlignment="1">
      <alignment vertical="center"/>
    </xf>
    <xf numFmtId="165" fontId="5" fillId="0" borderId="0" xfId="2" applyNumberFormat="1" applyFont="1" applyAlignment="1">
      <alignment vertical="center"/>
    </xf>
    <xf numFmtId="165" fontId="16" fillId="2" borderId="0" xfId="2" applyNumberFormat="1" applyFont="1" applyFill="1" applyBorder="1" applyAlignment="1">
      <alignment horizontal="center" vertical="center"/>
    </xf>
    <xf numFmtId="165" fontId="11" fillId="2" borderId="11" xfId="2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vertical="center"/>
    </xf>
    <xf numFmtId="0" fontId="17" fillId="0" borderId="2" xfId="1" applyFont="1" applyBorder="1" applyAlignment="1">
      <alignment vertical="center"/>
    </xf>
    <xf numFmtId="0" fontId="17" fillId="0" borderId="5" xfId="1" applyFont="1" applyBorder="1" applyAlignment="1">
      <alignment vertical="top" wrapText="1"/>
    </xf>
    <xf numFmtId="0" fontId="17" fillId="0" borderId="9" xfId="1" applyFont="1" applyBorder="1" applyAlignment="1">
      <alignment vertical="center"/>
    </xf>
    <xf numFmtId="0" fontId="17" fillId="0" borderId="3" xfId="1" applyFont="1" applyBorder="1" applyAlignment="1">
      <alignment vertical="top"/>
    </xf>
    <xf numFmtId="0" fontId="12" fillId="0" borderId="11" xfId="1" applyFont="1" applyBorder="1" applyAlignment="1">
      <alignment vertical="center"/>
    </xf>
    <xf numFmtId="0" fontId="23" fillId="0" borderId="0" xfId="1" applyFont="1" applyAlignment="1">
      <alignment vertical="center"/>
    </xf>
    <xf numFmtId="0" fontId="4" fillId="0" borderId="2" xfId="7" applyFont="1" applyBorder="1" applyAlignment="1">
      <alignment vertical="center"/>
    </xf>
    <xf numFmtId="0" fontId="4" fillId="0" borderId="9" xfId="7" applyFont="1" applyBorder="1" applyAlignment="1">
      <alignment vertical="top" wrapText="1"/>
    </xf>
    <xf numFmtId="0" fontId="5" fillId="0" borderId="0" xfId="7" applyFont="1" applyAlignment="1">
      <alignment vertical="center"/>
    </xf>
    <xf numFmtId="0" fontId="4" fillId="0" borderId="9" xfId="7" applyFont="1" applyBorder="1" applyAlignment="1">
      <alignment vertical="center"/>
    </xf>
    <xf numFmtId="0" fontId="29" fillId="2" borderId="9" xfId="7" applyFont="1" applyFill="1" applyBorder="1" applyAlignment="1">
      <alignment vertical="top" wrapText="1"/>
    </xf>
    <xf numFmtId="0" fontId="30" fillId="0" borderId="10" xfId="7" applyFont="1" applyBorder="1"/>
    <xf numFmtId="0" fontId="31" fillId="0" borderId="0" xfId="7" applyFont="1"/>
    <xf numFmtId="166" fontId="31" fillId="0" borderId="0" xfId="6" applyNumberFormat="1" applyFont="1" applyBorder="1"/>
    <xf numFmtId="165" fontId="31" fillId="0" borderId="0" xfId="8" applyNumberFormat="1" applyFont="1" applyBorder="1"/>
    <xf numFmtId="165" fontId="31" fillId="0" borderId="11" xfId="8" applyNumberFormat="1" applyFont="1" applyBorder="1"/>
    <xf numFmtId="0" fontId="33" fillId="2" borderId="10" xfId="7" applyFont="1" applyFill="1" applyBorder="1" applyAlignment="1">
      <alignment horizontal="center"/>
    </xf>
    <xf numFmtId="166" fontId="32" fillId="2" borderId="0" xfId="6" applyNumberFormat="1" applyFont="1" applyFill="1" applyBorder="1" applyAlignment="1">
      <alignment horizontal="center"/>
    </xf>
    <xf numFmtId="0" fontId="16" fillId="2" borderId="10" xfId="7" applyFont="1" applyFill="1" applyBorder="1"/>
    <xf numFmtId="166" fontId="7" fillId="2" borderId="0" xfId="6" applyNumberFormat="1" applyFont="1" applyFill="1" applyBorder="1"/>
    <xf numFmtId="0" fontId="35" fillId="2" borderId="11" xfId="7" applyFont="1" applyFill="1" applyBorder="1"/>
    <xf numFmtId="0" fontId="35" fillId="2" borderId="0" xfId="7" applyFont="1" applyFill="1"/>
    <xf numFmtId="0" fontId="36" fillId="2" borderId="10" xfId="7" applyFont="1" applyFill="1" applyBorder="1"/>
    <xf numFmtId="166" fontId="13" fillId="2" borderId="0" xfId="6" applyNumberFormat="1" applyFont="1" applyFill="1" applyBorder="1" applyAlignment="1">
      <alignment horizontal="center"/>
    </xf>
    <xf numFmtId="0" fontId="31" fillId="2" borderId="11" xfId="7" applyFont="1" applyFill="1" applyBorder="1"/>
    <xf numFmtId="0" fontId="31" fillId="2" borderId="0" xfId="7" applyFont="1" applyFill="1"/>
    <xf numFmtId="0" fontId="36" fillId="0" borderId="10" xfId="7" applyFont="1" applyBorder="1"/>
    <xf numFmtId="166" fontId="13" fillId="2" borderId="0" xfId="6" applyNumberFormat="1" applyFont="1" applyFill="1" applyBorder="1"/>
    <xf numFmtId="0" fontId="16" fillId="0" borderId="10" xfId="0" applyFont="1" applyBorder="1" applyAlignment="1">
      <alignment vertical="center" wrapText="1"/>
    </xf>
    <xf numFmtId="0" fontId="32" fillId="0" borderId="0" xfId="7" applyFont="1"/>
    <xf numFmtId="164" fontId="11" fillId="0" borderId="12" xfId="8" applyFont="1" applyFill="1" applyBorder="1" applyAlignment="1">
      <alignment horizontal="right" vertical="center"/>
    </xf>
    <xf numFmtId="166" fontId="7" fillId="2" borderId="14" xfId="6" applyNumberFormat="1" applyFont="1" applyFill="1" applyBorder="1"/>
    <xf numFmtId="0" fontId="32" fillId="0" borderId="11" xfId="7" applyFont="1" applyBorder="1"/>
    <xf numFmtId="0" fontId="36" fillId="0" borderId="10" xfId="0" applyFont="1" applyBorder="1" applyAlignment="1">
      <alignment vertical="center" wrapText="1"/>
    </xf>
    <xf numFmtId="166" fontId="12" fillId="0" borderId="0" xfId="6" applyNumberFormat="1" applyFont="1" applyFill="1" applyBorder="1" applyAlignment="1">
      <alignment horizontal="right" vertical="center"/>
    </xf>
    <xf numFmtId="0" fontId="36" fillId="0" borderId="10" xfId="0" applyFont="1" applyBorder="1" applyAlignment="1">
      <alignment vertical="top" wrapText="1" readingOrder="1"/>
    </xf>
    <xf numFmtId="1" fontId="36" fillId="0" borderId="10" xfId="7" applyNumberFormat="1" applyFont="1" applyBorder="1"/>
    <xf numFmtId="166" fontId="13" fillId="0" borderId="0" xfId="6" applyNumberFormat="1" applyFont="1" applyBorder="1"/>
    <xf numFmtId="166" fontId="7" fillId="0" borderId="0" xfId="6" applyNumberFormat="1" applyFont="1" applyBorder="1"/>
    <xf numFmtId="166" fontId="7" fillId="2" borderId="13" xfId="6" applyNumberFormat="1" applyFont="1" applyFill="1" applyBorder="1"/>
    <xf numFmtId="0" fontId="26" fillId="0" borderId="10" xfId="7" applyFont="1" applyBorder="1"/>
    <xf numFmtId="166" fontId="1" fillId="2" borderId="0" xfId="6" applyNumberFormat="1" applyFont="1" applyFill="1" applyBorder="1"/>
    <xf numFmtId="165" fontId="32" fillId="2" borderId="0" xfId="8" applyNumberFormat="1" applyFont="1" applyFill="1" applyBorder="1" applyAlignment="1">
      <alignment horizontal="center"/>
    </xf>
    <xf numFmtId="165" fontId="31" fillId="2" borderId="11" xfId="8" applyNumberFormat="1" applyFont="1" applyFill="1" applyBorder="1"/>
    <xf numFmtId="165" fontId="33" fillId="2" borderId="11" xfId="8" applyNumberFormat="1" applyFont="1" applyFill="1" applyBorder="1" applyAlignment="1">
      <alignment horizontal="center"/>
    </xf>
    <xf numFmtId="164" fontId="0" fillId="0" borderId="0" xfId="8" applyFont="1" applyBorder="1"/>
    <xf numFmtId="165" fontId="31" fillId="2" borderId="0" xfId="8" applyNumberFormat="1" applyFont="1" applyFill="1" applyBorder="1"/>
    <xf numFmtId="165" fontId="31" fillId="0" borderId="0" xfId="8" applyNumberFormat="1" applyFont="1" applyFill="1" applyBorder="1"/>
    <xf numFmtId="165" fontId="31" fillId="0" borderId="11" xfId="8" applyNumberFormat="1" applyFont="1" applyFill="1" applyBorder="1"/>
    <xf numFmtId="165" fontId="31" fillId="0" borderId="11" xfId="8" applyNumberFormat="1" applyFont="1" applyFill="1" applyBorder="1" applyAlignment="1">
      <alignment horizontal="right"/>
    </xf>
    <xf numFmtId="165" fontId="31" fillId="0" borderId="0" xfId="8" applyNumberFormat="1" applyFont="1" applyFill="1" applyBorder="1" applyAlignment="1">
      <alignment horizontal="right"/>
    </xf>
    <xf numFmtId="166" fontId="31" fillId="2" borderId="0" xfId="6" applyNumberFormat="1" applyFont="1" applyFill="1"/>
    <xf numFmtId="165" fontId="31" fillId="2" borderId="0" xfId="8" applyNumberFormat="1" applyFont="1" applyFill="1"/>
    <xf numFmtId="0" fontId="30" fillId="0" borderId="0" xfId="7" applyFont="1"/>
    <xf numFmtId="166" fontId="31" fillId="0" borderId="0" xfId="6" applyNumberFormat="1" applyFont="1"/>
    <xf numFmtId="165" fontId="31" fillId="0" borderId="0" xfId="8" applyNumberFormat="1" applyFont="1"/>
    <xf numFmtId="0" fontId="3" fillId="0" borderId="16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6" fillId="2" borderId="6" xfId="1" applyFont="1" applyFill="1" applyBorder="1" applyAlignment="1">
      <alignment vertical="center"/>
    </xf>
    <xf numFmtId="0" fontId="21" fillId="2" borderId="6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0" fontId="8" fillId="0" borderId="16" xfId="1" applyFont="1" applyBorder="1"/>
    <xf numFmtId="0" fontId="13" fillId="0" borderId="16" xfId="1" applyFont="1" applyBorder="1" applyAlignment="1">
      <alignment horizontal="center"/>
    </xf>
    <xf numFmtId="0" fontId="13" fillId="0" borderId="16" xfId="1" applyFont="1" applyBorder="1"/>
    <xf numFmtId="0" fontId="25" fillId="0" borderId="16" xfId="1" applyFont="1" applyBorder="1"/>
    <xf numFmtId="0" fontId="2" fillId="0" borderId="16" xfId="1" applyBorder="1"/>
    <xf numFmtId="0" fontId="2" fillId="0" borderId="20" xfId="1" applyBorder="1"/>
    <xf numFmtId="164" fontId="12" fillId="0" borderId="11" xfId="2" applyFont="1" applyFill="1" applyBorder="1" applyAlignment="1">
      <alignment vertical="center"/>
    </xf>
    <xf numFmtId="164" fontId="11" fillId="0" borderId="12" xfId="2" applyFont="1" applyFill="1" applyBorder="1" applyAlignment="1">
      <alignment horizontal="right" vertical="center"/>
    </xf>
    <xf numFmtId="164" fontId="12" fillId="0" borderId="0" xfId="2" applyFont="1" applyFill="1" applyBorder="1" applyAlignment="1">
      <alignment vertical="center"/>
    </xf>
    <xf numFmtId="164" fontId="11" fillId="0" borderId="17" xfId="2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vertical="center"/>
    </xf>
    <xf numFmtId="164" fontId="11" fillId="0" borderId="11" xfId="2" applyFont="1" applyFill="1" applyBorder="1" applyAlignment="1">
      <alignment vertical="center"/>
    </xf>
    <xf numFmtId="164" fontId="11" fillId="0" borderId="0" xfId="5" applyNumberFormat="1" applyFont="1" applyBorder="1" applyAlignment="1">
      <alignment horizontal="right" vertical="center"/>
    </xf>
    <xf numFmtId="164" fontId="11" fillId="0" borderId="11" xfId="5" applyNumberFormat="1" applyFont="1" applyBorder="1" applyAlignment="1">
      <alignment horizontal="right" vertical="center"/>
    </xf>
    <xf numFmtId="164" fontId="11" fillId="0" borderId="13" xfId="2" applyFont="1" applyFill="1" applyBorder="1" applyAlignment="1">
      <alignment horizontal="right" vertical="center"/>
    </xf>
    <xf numFmtId="164" fontId="11" fillId="0" borderId="18" xfId="2" applyFont="1" applyFill="1" applyBorder="1" applyAlignment="1">
      <alignment horizontal="right" vertical="center"/>
    </xf>
    <xf numFmtId="164" fontId="5" fillId="0" borderId="11" xfId="1" applyNumberFormat="1" applyFont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right" vertical="center"/>
    </xf>
    <xf numFmtId="164" fontId="6" fillId="0" borderId="11" xfId="2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vertical="center"/>
    </xf>
    <xf numFmtId="164" fontId="8" fillId="2" borderId="0" xfId="2" applyFont="1" applyFill="1" applyBorder="1" applyAlignment="1">
      <alignment vertical="center"/>
    </xf>
    <xf numFmtId="164" fontId="7" fillId="2" borderId="0" xfId="2" applyFont="1" applyFill="1" applyBorder="1" applyAlignment="1">
      <alignment horizontal="center" vertical="center" wrapText="1"/>
    </xf>
    <xf numFmtId="164" fontId="10" fillId="0" borderId="0" xfId="2" applyFont="1" applyFill="1" applyBorder="1" applyAlignment="1">
      <alignment horizontal="center" vertical="center" wrapText="1"/>
    </xf>
    <xf numFmtId="164" fontId="13" fillId="0" borderId="0" xfId="2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164" fontId="10" fillId="0" borderId="0" xfId="2" applyFont="1" applyFill="1" applyBorder="1" applyAlignment="1">
      <alignment horizontal="right" vertical="center"/>
    </xf>
    <xf numFmtId="164" fontId="8" fillId="0" borderId="0" xfId="1" applyNumberFormat="1" applyFont="1" applyAlignment="1">
      <alignment vertical="center"/>
    </xf>
    <xf numFmtId="164" fontId="8" fillId="0" borderId="0" xfId="2" applyFont="1" applyBorder="1" applyAlignment="1">
      <alignment vertical="center"/>
    </xf>
    <xf numFmtId="164" fontId="8" fillId="0" borderId="0" xfId="2" applyFont="1" applyAlignment="1">
      <alignment vertical="center"/>
    </xf>
    <xf numFmtId="164" fontId="3" fillId="0" borderId="16" xfId="1" applyNumberFormat="1" applyFont="1" applyBorder="1" applyAlignment="1">
      <alignment horizontal="center" vertical="center"/>
    </xf>
    <xf numFmtId="164" fontId="8" fillId="0" borderId="0" xfId="2" applyFont="1" applyFill="1" applyAlignment="1">
      <alignment vertical="center"/>
    </xf>
    <xf numFmtId="164" fontId="5" fillId="2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center" vertical="center" wrapText="1"/>
    </xf>
    <xf numFmtId="164" fontId="5" fillId="0" borderId="0" xfId="2" applyFont="1" applyBorder="1" applyAlignment="1">
      <alignment vertical="center"/>
    </xf>
    <xf numFmtId="164" fontId="5" fillId="0" borderId="0" xfId="2" applyFont="1" applyAlignment="1">
      <alignment vertical="center"/>
    </xf>
    <xf numFmtId="164" fontId="13" fillId="0" borderId="16" xfId="1" applyNumberFormat="1" applyFont="1" applyBorder="1"/>
    <xf numFmtId="164" fontId="5" fillId="0" borderId="0" xfId="2" applyFont="1" applyFill="1" applyAlignment="1">
      <alignment vertical="center"/>
    </xf>
    <xf numFmtId="166" fontId="31" fillId="0" borderId="0" xfId="7" applyNumberFormat="1" applyFont="1"/>
    <xf numFmtId="0" fontId="30" fillId="2" borderId="10" xfId="7" applyFont="1" applyFill="1" applyBorder="1"/>
    <xf numFmtId="164" fontId="11" fillId="0" borderId="0" xfId="5" applyNumberFormat="1" applyFont="1" applyFill="1" applyBorder="1" applyAlignment="1">
      <alignment horizontal="right" vertical="center"/>
    </xf>
    <xf numFmtId="49" fontId="0" fillId="0" borderId="21" xfId="0" applyNumberFormat="1" applyBorder="1" applyAlignment="1">
      <alignment vertical="center" wrapText="1"/>
    </xf>
    <xf numFmtId="0" fontId="0" fillId="2" borderId="0" xfId="0" applyFill="1" applyAlignment="1">
      <alignment vertical="center" wrapText="1"/>
    </xf>
    <xf numFmtId="49" fontId="40" fillId="3" borderId="21" xfId="0" applyNumberFormat="1" applyFont="1" applyFill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0" fontId="39" fillId="2" borderId="0" xfId="0" applyFont="1" applyFill="1" applyAlignment="1">
      <alignment vertical="center" wrapText="1"/>
    </xf>
    <xf numFmtId="0" fontId="39" fillId="0" borderId="0" xfId="0" applyFont="1" applyAlignment="1">
      <alignment vertical="center" wrapText="1"/>
    </xf>
    <xf numFmtId="165" fontId="5" fillId="0" borderId="0" xfId="2" applyNumberFormat="1" applyFont="1" applyFill="1" applyBorder="1" applyAlignment="1">
      <alignment vertical="center"/>
    </xf>
    <xf numFmtId="165" fontId="11" fillId="0" borderId="0" xfId="2" applyNumberFormat="1" applyFont="1" applyFill="1" applyBorder="1" applyAlignment="1">
      <alignment horizontal="center" vertical="center" wrapText="1"/>
    </xf>
    <xf numFmtId="164" fontId="7" fillId="0" borderId="0" xfId="2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49" fontId="42" fillId="4" borderId="23" xfId="0" applyNumberFormat="1" applyFont="1" applyFill="1" applyBorder="1" applyAlignment="1">
      <alignment wrapText="1"/>
    </xf>
    <xf numFmtId="49" fontId="42" fillId="4" borderId="15" xfId="0" applyNumberFormat="1" applyFont="1" applyFill="1" applyBorder="1" applyAlignment="1">
      <alignment wrapText="1"/>
    </xf>
    <xf numFmtId="49" fontId="42" fillId="5" borderId="23" xfId="0" applyNumberFormat="1" applyFont="1" applyFill="1" applyBorder="1" applyAlignment="1">
      <alignment wrapText="1"/>
    </xf>
    <xf numFmtId="49" fontId="42" fillId="5" borderId="15" xfId="0" applyNumberFormat="1" applyFont="1" applyFill="1" applyBorder="1" applyAlignment="1">
      <alignment wrapText="1"/>
    </xf>
    <xf numFmtId="49" fontId="43" fillId="6" borderId="23" xfId="0" applyNumberFormat="1" applyFont="1" applyFill="1" applyBorder="1" applyAlignment="1">
      <alignment wrapText="1"/>
    </xf>
    <xf numFmtId="49" fontId="43" fillId="6" borderId="15" xfId="0" applyNumberFormat="1" applyFont="1" applyFill="1" applyBorder="1" applyAlignment="1">
      <alignment wrapText="1"/>
    </xf>
    <xf numFmtId="49" fontId="44" fillId="0" borderId="23" xfId="0" applyNumberFormat="1" applyFont="1" applyBorder="1" applyAlignment="1">
      <alignment wrapText="1"/>
    </xf>
    <xf numFmtId="49" fontId="44" fillId="0" borderId="15" xfId="0" applyNumberFormat="1" applyFont="1" applyBorder="1" applyAlignment="1">
      <alignment wrapText="1"/>
    </xf>
    <xf numFmtId="49" fontId="40" fillId="3" borderId="22" xfId="0" applyNumberFormat="1" applyFont="1" applyFill="1" applyBorder="1" applyAlignment="1">
      <alignment vertical="center" wrapText="1"/>
    </xf>
    <xf numFmtId="0" fontId="3" fillId="0" borderId="5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6" fillId="2" borderId="10" xfId="1" applyFont="1" applyFill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6" fillId="0" borderId="19" xfId="1" applyFont="1" applyBorder="1"/>
    <xf numFmtId="0" fontId="46" fillId="0" borderId="10" xfId="1" applyFont="1" applyBorder="1"/>
    <xf numFmtId="0" fontId="3" fillId="0" borderId="0" xfId="1" applyFont="1" applyAlignment="1">
      <alignment vertical="center"/>
    </xf>
    <xf numFmtId="0" fontId="9" fillId="0" borderId="6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46" fillId="0" borderId="16" xfId="1" applyFont="1" applyFill="1" applyBorder="1"/>
    <xf numFmtId="43" fontId="3" fillId="0" borderId="10" xfId="0" applyNumberFormat="1" applyFont="1" applyBorder="1" applyAlignment="1">
      <alignment vertical="center" wrapText="1"/>
    </xf>
    <xf numFmtId="0" fontId="5" fillId="2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vertical="center"/>
    </xf>
    <xf numFmtId="0" fontId="24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24" fillId="0" borderId="0" xfId="1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1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0" fontId="23" fillId="0" borderId="0" xfId="1" applyFont="1" applyBorder="1" applyAlignment="1">
      <alignment horizontal="center" vertical="center"/>
    </xf>
    <xf numFmtId="164" fontId="5" fillId="0" borderId="0" xfId="1" applyNumberFormat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/>
    </xf>
    <xf numFmtId="0" fontId="5" fillId="0" borderId="0" xfId="1" applyFont="1" applyFill="1" applyBorder="1" applyAlignment="1">
      <alignment vertical="center"/>
    </xf>
    <xf numFmtId="43" fontId="11" fillId="0" borderId="0" xfId="1" applyNumberFormat="1" applyFont="1" applyBorder="1" applyAlignment="1">
      <alignment horizontal="left" vertical="center"/>
    </xf>
    <xf numFmtId="164" fontId="8" fillId="0" borderId="0" xfId="1" applyNumberFormat="1" applyFont="1" applyBorder="1" applyAlignment="1">
      <alignment vertical="center"/>
    </xf>
    <xf numFmtId="0" fontId="20" fillId="0" borderId="0" xfId="1" applyFont="1" applyBorder="1" applyAlignment="1">
      <alignment horizontal="left" vertical="center" wrapText="1"/>
    </xf>
    <xf numFmtId="164" fontId="20" fillId="0" borderId="0" xfId="1" applyNumberFormat="1" applyFont="1" applyBorder="1" applyAlignment="1">
      <alignment horizontal="left" vertical="center" wrapText="1"/>
    </xf>
    <xf numFmtId="0" fontId="13" fillId="0" borderId="0" xfId="1" applyFont="1" applyBorder="1"/>
    <xf numFmtId="164" fontId="13" fillId="0" borderId="0" xfId="1" applyNumberFormat="1" applyFont="1" applyBorder="1"/>
    <xf numFmtId="0" fontId="7" fillId="0" borderId="0" xfId="1" applyFont="1" applyBorder="1"/>
    <xf numFmtId="0" fontId="46" fillId="0" borderId="0" xfId="1" applyFont="1" applyFill="1" applyBorder="1"/>
    <xf numFmtId="0" fontId="25" fillId="0" borderId="0" xfId="1" applyFont="1" applyBorder="1"/>
    <xf numFmtId="0" fontId="8" fillId="0" borderId="0" xfId="1" applyFont="1" applyBorder="1"/>
    <xf numFmtId="0" fontId="13" fillId="0" borderId="0" xfId="1" applyFont="1" applyBorder="1" applyAlignment="1">
      <alignment horizontal="center"/>
    </xf>
    <xf numFmtId="0" fontId="2" fillId="0" borderId="0" xfId="1" applyBorder="1"/>
    <xf numFmtId="44" fontId="39" fillId="0" borderId="0" xfId="0" applyNumberFormat="1" applyFont="1" applyAlignment="1">
      <alignment vertical="center" wrapText="1"/>
    </xf>
    <xf numFmtId="0" fontId="7" fillId="0" borderId="0" xfId="1" applyFont="1" applyBorder="1" applyAlignment="1">
      <alignment horizontal="center"/>
    </xf>
    <xf numFmtId="0" fontId="32" fillId="2" borderId="11" xfId="7" applyFont="1" applyFill="1" applyBorder="1" applyAlignment="1">
      <alignment horizontal="center"/>
    </xf>
    <xf numFmtId="43" fontId="0" fillId="0" borderId="0" xfId="5" applyFont="1" applyAlignment="1">
      <alignment vertical="center" wrapText="1"/>
    </xf>
    <xf numFmtId="43" fontId="0" fillId="2" borderId="0" xfId="5" applyFont="1" applyFill="1" applyAlignment="1">
      <alignment vertical="center" wrapText="1"/>
    </xf>
    <xf numFmtId="43" fontId="41" fillId="0" borderId="26" xfId="5" applyFont="1" applyBorder="1" applyAlignment="1">
      <alignment horizontal="center" vertical="center" wrapText="1"/>
    </xf>
    <xf numFmtId="43" fontId="39" fillId="0" borderId="0" xfId="5" applyFont="1" applyFill="1" applyBorder="1" applyAlignment="1">
      <alignment vertical="center" wrapText="1"/>
    </xf>
    <xf numFmtId="43" fontId="39" fillId="0" borderId="0" xfId="5" applyFont="1" applyAlignment="1">
      <alignment vertical="center" wrapText="1"/>
    </xf>
    <xf numFmtId="44" fontId="42" fillId="4" borderId="15" xfId="5" applyNumberFormat="1" applyFont="1" applyFill="1" applyBorder="1" applyAlignment="1">
      <alignment horizontal="right" wrapText="1"/>
    </xf>
    <xf numFmtId="44" fontId="42" fillId="4" borderId="24" xfId="5" applyNumberFormat="1" applyFont="1" applyFill="1" applyBorder="1" applyAlignment="1">
      <alignment horizontal="right" wrapText="1"/>
    </xf>
    <xf numFmtId="44" fontId="42" fillId="5" borderId="15" xfId="5" applyNumberFormat="1" applyFont="1" applyFill="1" applyBorder="1" applyAlignment="1">
      <alignment horizontal="right" wrapText="1"/>
    </xf>
    <xf numFmtId="44" fontId="42" fillId="5" borderId="24" xfId="5" applyNumberFormat="1" applyFont="1" applyFill="1" applyBorder="1" applyAlignment="1">
      <alignment horizontal="right" wrapText="1"/>
    </xf>
    <xf numFmtId="44" fontId="43" fillId="6" borderId="15" xfId="5" applyNumberFormat="1" applyFont="1" applyFill="1" applyBorder="1" applyAlignment="1">
      <alignment horizontal="right" wrapText="1"/>
    </xf>
    <xf numFmtId="44" fontId="43" fillId="6" borderId="24" xfId="5" applyNumberFormat="1" applyFont="1" applyFill="1" applyBorder="1" applyAlignment="1">
      <alignment horizontal="right" wrapText="1"/>
    </xf>
    <xf numFmtId="44" fontId="44" fillId="0" borderId="15" xfId="5" applyNumberFormat="1" applyFont="1" applyBorder="1" applyAlignment="1">
      <alignment horizontal="right" wrapText="1"/>
    </xf>
    <xf numFmtId="44" fontId="44" fillId="0" borderId="24" xfId="5" applyNumberFormat="1" applyFont="1" applyBorder="1" applyAlignment="1">
      <alignment horizontal="right" wrapText="1"/>
    </xf>
    <xf numFmtId="44" fontId="5" fillId="0" borderId="0" xfId="1" applyNumberFormat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49" fontId="0" fillId="0" borderId="22" xfId="0" applyNumberFormat="1" applyBorder="1" applyAlignment="1">
      <alignment vertical="top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top" wrapText="1"/>
    </xf>
    <xf numFmtId="41" fontId="39" fillId="0" borderId="0" xfId="6" applyFont="1" applyFill="1" applyBorder="1" applyAlignment="1">
      <alignment vertical="top" wrapText="1"/>
    </xf>
    <xf numFmtId="0" fontId="29" fillId="0" borderId="16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164" fontId="13" fillId="0" borderId="11" xfId="2" applyFont="1" applyFill="1" applyBorder="1" applyAlignment="1">
      <alignment horizontal="right" vertical="center"/>
    </xf>
    <xf numFmtId="164" fontId="11" fillId="0" borderId="11" xfId="1" applyNumberFormat="1" applyFont="1" applyBorder="1" applyAlignment="1">
      <alignment vertical="center"/>
    </xf>
    <xf numFmtId="164" fontId="11" fillId="0" borderId="11" xfId="5" applyNumberFormat="1" applyFont="1" applyFill="1" applyBorder="1" applyAlignment="1">
      <alignment horizontal="right" vertical="center"/>
    </xf>
    <xf numFmtId="164" fontId="11" fillId="0" borderId="11" xfId="2" applyFont="1" applyFill="1" applyBorder="1" applyAlignment="1">
      <alignment horizontal="right" vertical="center"/>
    </xf>
    <xf numFmtId="0" fontId="3" fillId="0" borderId="19" xfId="1" applyFont="1" applyBorder="1" applyAlignment="1">
      <alignment vertical="center"/>
    </xf>
    <xf numFmtId="0" fontId="0" fillId="0" borderId="0" xfId="0" applyFill="1" applyAlignment="1">
      <alignment vertical="top" wrapText="1"/>
    </xf>
    <xf numFmtId="0" fontId="47" fillId="0" borderId="15" xfId="0" applyNumberFormat="1" applyFont="1" applyFill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43" fontId="41" fillId="0" borderId="28" xfId="5" applyFont="1" applyBorder="1" applyAlignment="1">
      <alignment horizontal="center" vertical="center" wrapText="1"/>
    </xf>
    <xf numFmtId="49" fontId="42" fillId="4" borderId="25" xfId="0" applyNumberFormat="1" applyFont="1" applyFill="1" applyBorder="1" applyAlignment="1">
      <alignment wrapText="1"/>
    </xf>
    <xf numFmtId="49" fontId="42" fillId="4" borderId="26" xfId="0" applyNumberFormat="1" applyFont="1" applyFill="1" applyBorder="1" applyAlignment="1">
      <alignment wrapText="1"/>
    </xf>
    <xf numFmtId="44" fontId="42" fillId="4" borderId="26" xfId="5" applyNumberFormat="1" applyFont="1" applyFill="1" applyBorder="1" applyAlignment="1">
      <alignment horizontal="right" wrapText="1"/>
    </xf>
    <xf numFmtId="44" fontId="42" fillId="4" borderId="29" xfId="5" applyNumberFormat="1" applyFont="1" applyFill="1" applyBorder="1" applyAlignment="1">
      <alignment horizontal="right" wrapText="1"/>
    </xf>
    <xf numFmtId="0" fontId="47" fillId="0" borderId="23" xfId="0" applyNumberFormat="1" applyFont="1" applyFill="1" applyBorder="1" applyAlignment="1">
      <alignment vertical="center" wrapText="1"/>
    </xf>
    <xf numFmtId="0" fontId="47" fillId="0" borderId="30" xfId="0" applyNumberFormat="1" applyFont="1" applyFill="1" applyBorder="1" applyAlignment="1">
      <alignment vertical="center" wrapText="1"/>
    </xf>
    <xf numFmtId="0" fontId="47" fillId="0" borderId="31" xfId="0" applyNumberFormat="1" applyFont="1" applyFill="1" applyBorder="1" applyAlignment="1">
      <alignment vertical="center" wrapText="1"/>
    </xf>
    <xf numFmtId="44" fontId="39" fillId="0" borderId="0" xfId="0" applyNumberFormat="1" applyFont="1" applyFill="1" applyBorder="1" applyAlignment="1">
      <alignment vertical="center" wrapText="1"/>
    </xf>
    <xf numFmtId="0" fontId="29" fillId="0" borderId="3" xfId="1" applyFont="1" applyBorder="1" applyAlignment="1">
      <alignment horizontal="left" vertical="center"/>
    </xf>
    <xf numFmtId="164" fontId="5" fillId="0" borderId="4" xfId="1" applyNumberFormat="1" applyFont="1" applyBorder="1" applyAlignment="1">
      <alignment vertical="center"/>
    </xf>
    <xf numFmtId="164" fontId="8" fillId="0" borderId="4" xfId="1" applyNumberFormat="1" applyFont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0" fontId="23" fillId="0" borderId="4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31" fillId="0" borderId="0" xfId="7" applyFont="1" applyBorder="1"/>
    <xf numFmtId="0" fontId="32" fillId="2" borderId="0" xfId="7" applyFont="1" applyFill="1" applyBorder="1" applyAlignment="1">
      <alignment horizontal="center"/>
    </xf>
    <xf numFmtId="0" fontId="7" fillId="2" borderId="0" xfId="7" applyFont="1" applyFill="1" applyBorder="1" applyAlignment="1">
      <alignment horizontal="center"/>
    </xf>
    <xf numFmtId="3" fontId="7" fillId="2" borderId="0" xfId="7" applyNumberFormat="1" applyFont="1" applyFill="1" applyBorder="1" applyAlignment="1">
      <alignment horizontal="center"/>
    </xf>
    <xf numFmtId="0" fontId="34" fillId="0" borderId="0" xfId="7" applyFont="1" applyFill="1" applyBorder="1" applyAlignment="1">
      <alignment horizontal="center"/>
    </xf>
    <xf numFmtId="0" fontId="13" fillId="2" borderId="0" xfId="7" applyFont="1" applyFill="1" applyBorder="1"/>
    <xf numFmtId="0" fontId="13" fillId="0" borderId="0" xfId="7" applyFont="1" applyBorder="1"/>
    <xf numFmtId="0" fontId="7" fillId="0" borderId="0" xfId="7" applyFont="1" applyBorder="1" applyAlignment="1">
      <alignment horizontal="center"/>
    </xf>
    <xf numFmtId="3" fontId="13" fillId="2" borderId="0" xfId="7" applyNumberFormat="1" applyFont="1" applyFill="1" applyBorder="1" applyAlignment="1">
      <alignment horizontal="center"/>
    </xf>
    <xf numFmtId="3" fontId="13" fillId="2" borderId="0" xfId="7" applyNumberFormat="1" applyFont="1" applyFill="1" applyBorder="1"/>
    <xf numFmtId="3" fontId="7" fillId="0" borderId="0" xfId="7" applyNumberFormat="1" applyFont="1" applyBorder="1" applyAlignment="1">
      <alignment horizontal="center"/>
    </xf>
    <xf numFmtId="0" fontId="32" fillId="0" borderId="0" xfId="7" applyFont="1" applyBorder="1"/>
    <xf numFmtId="3" fontId="7" fillId="2" borderId="0" xfId="7" applyNumberFormat="1" applyFont="1" applyFill="1" applyBorder="1"/>
    <xf numFmtId="0" fontId="7" fillId="0" borderId="0" xfId="7" applyFont="1" applyBorder="1"/>
    <xf numFmtId="0" fontId="1" fillId="0" borderId="0" xfId="7" applyBorder="1"/>
    <xf numFmtId="3" fontId="1" fillId="2" borderId="0" xfId="7" applyNumberFormat="1" applyFill="1" applyBorder="1"/>
    <xf numFmtId="0" fontId="5" fillId="0" borderId="0" xfId="7" applyFont="1" applyBorder="1" applyAlignment="1">
      <alignment vertical="top" wrapText="1"/>
    </xf>
    <xf numFmtId="0" fontId="7" fillId="2" borderId="0" xfId="7" applyFont="1" applyFill="1" applyBorder="1"/>
    <xf numFmtId="0" fontId="8" fillId="0" borderId="0" xfId="7" applyFont="1" applyBorder="1"/>
    <xf numFmtId="0" fontId="38" fillId="0" borderId="0" xfId="1" applyFont="1" applyBorder="1" applyAlignment="1">
      <alignment horizontal="center" vertical="center" wrapText="1"/>
    </xf>
    <xf numFmtId="0" fontId="38" fillId="0" borderId="11" xfId="1" applyFont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0" fontId="7" fillId="0" borderId="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2" fillId="2" borderId="10" xfId="7" applyFont="1" applyFill="1" applyBorder="1" applyAlignment="1">
      <alignment horizontal="center"/>
    </xf>
    <xf numFmtId="0" fontId="32" fillId="2" borderId="0" xfId="7" applyFont="1" applyFill="1" applyBorder="1" applyAlignment="1">
      <alignment horizontal="center"/>
    </xf>
    <xf numFmtId="0" fontId="32" fillId="2" borderId="11" xfId="7" applyFont="1" applyFill="1" applyBorder="1" applyAlignment="1">
      <alignment horizontal="center"/>
    </xf>
    <xf numFmtId="0" fontId="5" fillId="0" borderId="0" xfId="7" applyFont="1" applyBorder="1" applyAlignment="1">
      <alignment horizontal="left" vertical="top" wrapText="1"/>
    </xf>
    <xf numFmtId="0" fontId="5" fillId="0" borderId="0" xfId="7" applyFont="1" applyBorder="1" applyAlignment="1">
      <alignment horizontal="center" vertical="center" wrapText="1"/>
    </xf>
    <xf numFmtId="0" fontId="37" fillId="2" borderId="3" xfId="7" applyFont="1" applyFill="1" applyBorder="1" applyAlignment="1">
      <alignment horizontal="center"/>
    </xf>
    <xf numFmtId="0" fontId="37" fillId="2" borderId="4" xfId="7" applyFont="1" applyFill="1" applyBorder="1" applyAlignment="1">
      <alignment horizontal="center"/>
    </xf>
    <xf numFmtId="0" fontId="37" fillId="2" borderId="2" xfId="7" applyFont="1" applyFill="1" applyBorder="1" applyAlignment="1">
      <alignment horizontal="center"/>
    </xf>
    <xf numFmtId="0" fontId="27" fillId="0" borderId="1" xfId="7" applyFont="1" applyBorder="1" applyAlignment="1">
      <alignment horizontal="center" vertical="center"/>
    </xf>
    <xf numFmtId="0" fontId="27" fillId="0" borderId="8" xfId="7" applyFont="1" applyBorder="1" applyAlignment="1">
      <alignment horizontal="center" vertical="center"/>
    </xf>
    <xf numFmtId="0" fontId="4" fillId="0" borderId="3" xfId="7" applyFont="1" applyBorder="1" applyAlignment="1">
      <alignment horizontal="left" vertical="center"/>
    </xf>
    <xf numFmtId="0" fontId="4" fillId="0" borderId="4" xfId="7" applyFont="1" applyBorder="1" applyAlignment="1">
      <alignment horizontal="left" vertical="center"/>
    </xf>
    <xf numFmtId="0" fontId="4" fillId="0" borderId="2" xfId="7" applyFont="1" applyBorder="1" applyAlignment="1">
      <alignment horizontal="left" vertical="center"/>
    </xf>
    <xf numFmtId="0" fontId="4" fillId="0" borderId="5" xfId="7" applyFont="1" applyBorder="1" applyAlignment="1">
      <alignment horizontal="left" vertical="center" wrapText="1"/>
    </xf>
    <xf numFmtId="0" fontId="4" fillId="0" borderId="7" xfId="7" applyFont="1" applyBorder="1" applyAlignment="1">
      <alignment horizontal="left" vertical="center" wrapText="1"/>
    </xf>
    <xf numFmtId="0" fontId="28" fillId="2" borderId="3" xfId="7" applyFont="1" applyFill="1" applyBorder="1" applyAlignment="1">
      <alignment horizontal="center" vertical="center" wrapText="1"/>
    </xf>
    <xf numFmtId="0" fontId="28" fillId="2" borderId="4" xfId="7" applyFont="1" applyFill="1" applyBorder="1" applyAlignment="1">
      <alignment horizontal="center" vertical="center" wrapText="1"/>
    </xf>
    <xf numFmtId="0" fontId="28" fillId="2" borderId="2" xfId="7" applyFont="1" applyFill="1" applyBorder="1" applyAlignment="1">
      <alignment horizontal="center" vertical="center" wrapText="1"/>
    </xf>
    <xf numFmtId="0" fontId="4" fillId="0" borderId="3" xfId="7" applyFont="1" applyBorder="1" applyAlignment="1">
      <alignment horizontal="left" vertical="center" wrapText="1"/>
    </xf>
    <xf numFmtId="0" fontId="4" fillId="0" borderId="2" xfId="7" applyFont="1" applyBorder="1" applyAlignment="1">
      <alignment horizontal="left" vertical="center" wrapText="1"/>
    </xf>
    <xf numFmtId="0" fontId="7" fillId="0" borderId="10" xfId="7" applyFont="1" applyBorder="1" applyAlignment="1">
      <alignment horizontal="center"/>
    </xf>
    <xf numFmtId="0" fontId="7" fillId="0" borderId="0" xfId="7" applyFont="1" applyBorder="1" applyAlignment="1">
      <alignment horizontal="center"/>
    </xf>
    <xf numFmtId="0" fontId="7" fillId="0" borderId="11" xfId="7" applyFont="1" applyBorder="1" applyAlignment="1">
      <alignment horizontal="center"/>
    </xf>
    <xf numFmtId="44" fontId="48" fillId="0" borderId="15" xfId="6" applyNumberFormat="1" applyFont="1" applyFill="1" applyBorder="1" applyAlignment="1">
      <alignment vertical="center" wrapText="1"/>
    </xf>
    <xf numFmtId="44" fontId="48" fillId="0" borderId="24" xfId="6" applyNumberFormat="1" applyFont="1" applyFill="1" applyBorder="1" applyAlignment="1">
      <alignment vertical="center" wrapText="1"/>
    </xf>
    <xf numFmtId="44" fontId="48" fillId="0" borderId="31" xfId="6" applyNumberFormat="1" applyFont="1" applyFill="1" applyBorder="1" applyAlignment="1">
      <alignment vertical="center" wrapText="1"/>
    </xf>
    <xf numFmtId="44" fontId="48" fillId="0" borderId="32" xfId="6" applyNumberFormat="1" applyFont="1" applyFill="1" applyBorder="1" applyAlignment="1">
      <alignment vertical="center" wrapText="1"/>
    </xf>
  </cellXfs>
  <cellStyles count="9">
    <cellStyle name="Millares" xfId="5" builtinId="3"/>
    <cellStyle name="Millares [0]" xfId="6" builtinId="6"/>
    <cellStyle name="Millares 2" xfId="2"/>
    <cellStyle name="Millares 2 2" xfId="8"/>
    <cellStyle name="Millares 2 2 3" xfId="4"/>
    <cellStyle name="Normal" xfId="0" builtinId="0"/>
    <cellStyle name="Normal 2" xfId="1"/>
    <cellStyle name="Normal 2 2" xfId="7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60915</xdr:colOff>
      <xdr:row>0</xdr:row>
      <xdr:rowOff>0</xdr:rowOff>
    </xdr:from>
    <xdr:ext cx="805859" cy="762000"/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15" y="0"/>
          <a:ext cx="80585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42605</xdr:rowOff>
    </xdr:from>
    <xdr:to>
      <xdr:col>0</xdr:col>
      <xdr:colOff>784412</xdr:colOff>
      <xdr:row>3</xdr:row>
      <xdr:rowOff>25773</xdr:rowOff>
    </xdr:to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2605"/>
          <a:ext cx="736788" cy="868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lavijo/Desktop/NIIF%20ULTIMA%20VERSION/01%20Papel%20de%20Trabajo%20Efectivo%20y%20equivalentes%20al%20efec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rapsb-my.sharepoint.com/Users/aclavijo/Desktop/NIIF%20ULTIMA%20VERSION/01%20Papel%20de%20Trabajo%20Efectivo%20y%20equivalentes%20al%20efectiv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FEDEARROZ-Bcos%20Abril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BERSAN\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Anexo 1.1"/>
      <sheetName val="Anexo 1.2"/>
      <sheetName val="Anexo 1.3"/>
      <sheetName val="Anexo 1.4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USD</v>
          </cell>
          <cell r="E5" t="str">
            <v>SI</v>
          </cell>
        </row>
        <row r="6">
          <cell r="A6" t="str">
            <v>EUR</v>
          </cell>
          <cell r="E6" t="str">
            <v>NO</v>
          </cell>
        </row>
        <row r="7">
          <cell r="A7" t="str">
            <v>CAD</v>
          </cell>
        </row>
        <row r="8">
          <cell r="A8" t="str">
            <v>MXN</v>
          </cell>
        </row>
        <row r="9">
          <cell r="A9" t="str">
            <v>GBP</v>
          </cell>
        </row>
        <row r="10">
          <cell r="A10" t="str">
            <v>NZD</v>
          </cell>
        </row>
        <row r="11">
          <cell r="A11" t="str">
            <v>UYU</v>
          </cell>
        </row>
        <row r="12">
          <cell r="A12" t="str">
            <v>BRL</v>
          </cell>
        </row>
        <row r="13">
          <cell r="A13" t="str">
            <v>COP</v>
          </cell>
        </row>
        <row r="17">
          <cell r="A17" t="str">
            <v>El cheque se giró y se encuentra en custodia de la entidad</v>
          </cell>
        </row>
        <row r="18">
          <cell r="A18" t="str">
            <v>El cheque se giró, se entregó y está pendiente de cobro por un periodo menor a 6 meses</v>
          </cell>
        </row>
        <row r="19">
          <cell r="A19" t="str">
            <v>El cheque se giró, se entregó y está pendiente de cobro por un periodo mayor a 6 meses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Anexo 1.1"/>
      <sheetName val="Anexo 1.2"/>
      <sheetName val="Anexo 1.3"/>
      <sheetName val="Anexo 1.4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USD</v>
          </cell>
          <cell r="E5" t="str">
            <v>SI</v>
          </cell>
        </row>
        <row r="6">
          <cell r="A6" t="str">
            <v>EUR</v>
          </cell>
          <cell r="E6" t="str">
            <v>NO</v>
          </cell>
        </row>
        <row r="7">
          <cell r="A7" t="str">
            <v>CAD</v>
          </cell>
        </row>
        <row r="8">
          <cell r="A8" t="str">
            <v>MXN</v>
          </cell>
        </row>
        <row r="9">
          <cell r="A9" t="str">
            <v>GBP</v>
          </cell>
        </row>
        <row r="10">
          <cell r="A10" t="str">
            <v>NZD</v>
          </cell>
        </row>
        <row r="11">
          <cell r="A11" t="str">
            <v>UYU</v>
          </cell>
        </row>
        <row r="12">
          <cell r="A12" t="str">
            <v>BRL</v>
          </cell>
        </row>
        <row r="13">
          <cell r="A13" t="str">
            <v>COP</v>
          </cell>
        </row>
        <row r="17">
          <cell r="A17" t="str">
            <v>El cheque se giró y se encuentra en custodia de la entidad</v>
          </cell>
        </row>
        <row r="18">
          <cell r="A18" t="str">
            <v>El cheque se giró, se entregó y está pendiente de cobro por un periodo menor a 6 meses</v>
          </cell>
        </row>
        <row r="19">
          <cell r="A19" t="str">
            <v>El cheque se giró, se entregó y está pendiente de cobro por un periodo mayor a 6 meses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CON PAC"/>
      <sheetName val="Consolidado (2)"/>
      <sheetName val="PPT"/>
      <sheetName val="Hoja1"/>
      <sheetName val="Consolidado"/>
      <sheetName val="Gráfico1-Corrie"/>
      <sheetName val="Gráfico2- Real"/>
      <sheetName val="Analisis Cartera"/>
      <sheetName val="Ingresos y costos"/>
      <sheetName val="Obligaciones Financieras"/>
      <sheetName val="APC"/>
      <sheetName val="Gastos Admon - V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SENSIBLE"/>
      <sheetName val="MACRO"/>
    </sheetNames>
    <sheetDataSet>
      <sheetData sheetId="0" refreshError="1">
        <row r="70">
          <cell r="B70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O98"/>
  <sheetViews>
    <sheetView topLeftCell="C11" workbookViewId="0">
      <selection activeCell="H26" sqref="H26"/>
    </sheetView>
  </sheetViews>
  <sheetFormatPr baseColWidth="10" defaultColWidth="11.42578125" defaultRowHeight="11.25" outlineLevelCol="1"/>
  <cols>
    <col min="1" max="1" width="13.5703125" style="155" customWidth="1"/>
    <col min="2" max="2" width="67.85546875" style="3" bestFit="1" customWidth="1"/>
    <col min="3" max="3" width="4.42578125" style="3" customWidth="1" outlineLevel="1"/>
    <col min="4" max="4" width="18.85546875" style="122" bestFit="1" customWidth="1"/>
    <col min="5" max="5" width="3.42578125" style="19" customWidth="1"/>
    <col min="6" max="6" width="18.7109375" style="116" customWidth="1" outlineLevel="1"/>
    <col min="7" max="7" width="4.42578125" style="157" bestFit="1" customWidth="1"/>
    <col min="8" max="8" width="67.85546875" style="3" customWidth="1"/>
    <col min="9" max="9" width="3.28515625" style="28" customWidth="1" outlineLevel="1"/>
    <col min="10" max="10" width="18.7109375" style="3" customWidth="1"/>
    <col min="11" max="11" width="4.28515625" style="3" customWidth="1"/>
    <col min="12" max="12" width="18.7109375" style="3" customWidth="1" outlineLevel="1"/>
    <col min="13" max="13" width="14.7109375" style="3" bestFit="1" customWidth="1"/>
    <col min="14" max="14" width="12.85546875" style="3" bestFit="1" customWidth="1"/>
    <col min="15" max="15" width="15" style="3" bestFit="1" customWidth="1"/>
    <col min="16" max="16384" width="11.42578125" style="3"/>
  </cols>
  <sheetData>
    <row r="1" spans="1:12" ht="32.1" customHeight="1">
      <c r="A1" s="271"/>
      <c r="B1" s="23" t="s">
        <v>0</v>
      </c>
      <c r="C1" s="273" t="s">
        <v>1</v>
      </c>
      <c r="D1" s="274"/>
      <c r="E1" s="274"/>
      <c r="F1" s="274"/>
      <c r="G1" s="274"/>
      <c r="H1" s="275" t="s">
        <v>2</v>
      </c>
      <c r="I1" s="276"/>
      <c r="J1" s="24" t="s">
        <v>3</v>
      </c>
      <c r="K1" s="1"/>
      <c r="L1" s="2"/>
    </row>
    <row r="2" spans="1:12" ht="32.1" customHeight="1">
      <c r="A2" s="272"/>
      <c r="B2" s="25" t="s">
        <v>4</v>
      </c>
      <c r="C2" s="277" t="s">
        <v>5</v>
      </c>
      <c r="D2" s="278"/>
      <c r="E2" s="278"/>
      <c r="F2" s="278"/>
      <c r="G2" s="278"/>
      <c r="H2" s="279" t="s">
        <v>6</v>
      </c>
      <c r="I2" s="280"/>
      <c r="J2" s="26" t="s">
        <v>7</v>
      </c>
      <c r="K2" s="4"/>
      <c r="L2" s="5"/>
    </row>
    <row r="3" spans="1:12" ht="12" thickBot="1">
      <c r="A3" s="283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5"/>
    </row>
    <row r="4" spans="1:12">
      <c r="A4" s="148"/>
      <c r="B4" s="81"/>
      <c r="C4" s="81"/>
      <c r="D4" s="107"/>
      <c r="E4" s="81"/>
      <c r="F4" s="107"/>
      <c r="G4" s="156"/>
      <c r="H4" s="81"/>
      <c r="I4" s="82"/>
      <c r="J4" s="81"/>
      <c r="K4" s="81"/>
      <c r="L4" s="83"/>
    </row>
    <row r="5" spans="1:12" ht="12.75">
      <c r="A5" s="149"/>
      <c r="B5" s="281" t="s">
        <v>8</v>
      </c>
      <c r="C5" s="281"/>
      <c r="D5" s="281"/>
      <c r="E5" s="281"/>
      <c r="F5" s="281"/>
      <c r="G5" s="281"/>
      <c r="H5" s="281"/>
      <c r="I5" s="281"/>
      <c r="J5" s="281"/>
      <c r="K5" s="281"/>
      <c r="L5" s="282"/>
    </row>
    <row r="6" spans="1:12">
      <c r="A6" s="149"/>
      <c r="B6" s="269" t="s">
        <v>9</v>
      </c>
      <c r="C6" s="269"/>
      <c r="D6" s="269"/>
      <c r="E6" s="269"/>
      <c r="F6" s="269"/>
      <c r="G6" s="269"/>
      <c r="H6" s="269"/>
      <c r="I6" s="269"/>
      <c r="J6" s="269"/>
      <c r="K6" s="269"/>
      <c r="L6" s="270"/>
    </row>
    <row r="7" spans="1:12">
      <c r="A7" s="149"/>
      <c r="B7" s="160"/>
      <c r="C7" s="160"/>
      <c r="D7" s="119"/>
      <c r="E7" s="6"/>
      <c r="F7" s="108"/>
      <c r="G7" s="161"/>
      <c r="H7" s="162"/>
      <c r="I7" s="163"/>
      <c r="J7" s="162"/>
      <c r="K7" s="162"/>
      <c r="L7" s="7"/>
    </row>
    <row r="8" spans="1:12">
      <c r="A8" s="149"/>
      <c r="B8" s="160"/>
      <c r="C8" s="160"/>
      <c r="D8" s="119"/>
      <c r="E8" s="6"/>
      <c r="F8" s="108"/>
      <c r="G8" s="161"/>
      <c r="H8" s="162"/>
      <c r="I8" s="163"/>
      <c r="J8" s="162"/>
      <c r="K8" s="162"/>
      <c r="L8" s="7"/>
    </row>
    <row r="9" spans="1:12">
      <c r="A9" s="149"/>
      <c r="B9" s="160"/>
      <c r="C9" s="160"/>
      <c r="D9" s="119"/>
      <c r="E9" s="6"/>
      <c r="F9" s="108"/>
      <c r="G9" s="161"/>
      <c r="H9" s="162"/>
      <c r="I9" s="163"/>
      <c r="J9" s="162"/>
      <c r="K9" s="162"/>
      <c r="L9" s="7"/>
    </row>
    <row r="10" spans="1:12" ht="16.5" customHeight="1">
      <c r="A10" s="149"/>
      <c r="B10" s="160"/>
      <c r="C10" s="160"/>
      <c r="D10" s="119"/>
      <c r="E10" s="6"/>
      <c r="F10" s="108"/>
      <c r="G10" s="161"/>
      <c r="H10" s="162"/>
      <c r="I10" s="163"/>
      <c r="J10" s="162"/>
      <c r="K10" s="162"/>
      <c r="L10" s="7"/>
    </row>
    <row r="11" spans="1:12" s="22" customFormat="1" ht="12.75">
      <c r="A11" s="150"/>
      <c r="B11" s="164" t="s">
        <v>10</v>
      </c>
      <c r="C11" s="164"/>
      <c r="D11" s="136" t="s">
        <v>605</v>
      </c>
      <c r="E11" s="20"/>
      <c r="F11" s="109" t="s">
        <v>606</v>
      </c>
      <c r="G11" s="165"/>
      <c r="H11" s="164" t="s">
        <v>10</v>
      </c>
      <c r="I11" s="166" t="s">
        <v>11</v>
      </c>
      <c r="J11" s="135" t="str">
        <f>+D11</f>
        <v>ENERO DE 2022</v>
      </c>
      <c r="K11" s="20"/>
      <c r="L11" s="21" t="str">
        <f>+F11</f>
        <v>ENERO DE 2021</v>
      </c>
    </row>
    <row r="12" spans="1:12">
      <c r="A12" s="149"/>
      <c r="B12" s="162"/>
      <c r="C12" s="167"/>
      <c r="D12" s="120"/>
      <c r="E12" s="8"/>
      <c r="F12" s="110"/>
      <c r="G12" s="161"/>
      <c r="H12" s="162"/>
      <c r="I12" s="163"/>
      <c r="J12" s="162"/>
      <c r="K12" s="162"/>
      <c r="L12" s="7"/>
    </row>
    <row r="13" spans="1:12" ht="12.75">
      <c r="A13" s="149"/>
      <c r="B13" s="168" t="s">
        <v>12</v>
      </c>
      <c r="C13" s="168"/>
      <c r="D13" s="95"/>
      <c r="E13" s="9"/>
      <c r="F13" s="111"/>
      <c r="G13" s="161"/>
      <c r="H13" s="168" t="s">
        <v>13</v>
      </c>
      <c r="I13" s="169"/>
      <c r="J13" s="9"/>
      <c r="K13" s="9"/>
      <c r="L13" s="10"/>
    </row>
    <row r="14" spans="1:12" ht="12.75">
      <c r="A14" s="149"/>
      <c r="B14" s="168"/>
      <c r="C14" s="168"/>
      <c r="D14" s="93"/>
      <c r="E14" s="9"/>
      <c r="F14" s="111"/>
      <c r="G14" s="161"/>
      <c r="H14" s="168"/>
      <c r="I14" s="169"/>
      <c r="J14" s="9"/>
      <c r="K14" s="9"/>
      <c r="L14" s="10"/>
    </row>
    <row r="15" spans="1:12" ht="13.5" thickBot="1">
      <c r="A15" s="149"/>
      <c r="B15" s="170" t="s">
        <v>14</v>
      </c>
      <c r="C15" s="168"/>
      <c r="D15" s="92">
        <f>+D16+D19+D25+D23</f>
        <v>11309195771.650002</v>
      </c>
      <c r="E15" s="9"/>
      <c r="F15" s="92">
        <f>+F16+F19+F25+F23</f>
        <v>14703610180.360001</v>
      </c>
      <c r="G15" s="161"/>
      <c r="H15" s="170" t="s">
        <v>15</v>
      </c>
      <c r="I15" s="169"/>
      <c r="J15" s="92">
        <f>+J16+J22+J24</f>
        <v>3172821450.96</v>
      </c>
      <c r="K15" s="93"/>
      <c r="L15" s="94">
        <f>+L16+L22</f>
        <v>3784928856</v>
      </c>
    </row>
    <row r="16" spans="1:12" ht="12.75">
      <c r="A16" s="151" t="s">
        <v>16</v>
      </c>
      <c r="B16" s="171" t="s">
        <v>17</v>
      </c>
      <c r="C16" s="168"/>
      <c r="D16" s="106">
        <f>+SUM(D17:D18)</f>
        <v>1982133340.95</v>
      </c>
      <c r="E16" s="9"/>
      <c r="F16" s="106">
        <f>+SUM(F17:F18)</f>
        <v>3233793450.8600001</v>
      </c>
      <c r="G16" s="172" t="s">
        <v>18</v>
      </c>
      <c r="H16" s="171" t="s">
        <v>19</v>
      </c>
      <c r="I16" s="173"/>
      <c r="J16" s="95">
        <f>+J17+J18+J19+J20+J21</f>
        <v>703584366.37</v>
      </c>
      <c r="K16" s="93"/>
      <c r="L16" s="96">
        <f>+L17+L18+L19+L20+L21</f>
        <v>2580080194</v>
      </c>
    </row>
    <row r="17" spans="1:14" ht="12.75">
      <c r="A17" s="152" t="s">
        <v>20</v>
      </c>
      <c r="B17" s="174" t="s">
        <v>21</v>
      </c>
      <c r="C17" s="168"/>
      <c r="D17" s="11">
        <f>+VLOOKUP(A17,'ENERO 2022 '!$A$7:$H$337,7,0)</f>
        <v>12000000</v>
      </c>
      <c r="E17" s="9"/>
      <c r="F17" s="112">
        <v>0</v>
      </c>
      <c r="G17" s="175" t="s">
        <v>22</v>
      </c>
      <c r="H17" s="174" t="s">
        <v>23</v>
      </c>
      <c r="I17" s="169"/>
      <c r="J17" s="11">
        <f>+VLOOKUP(G17,'ENERO 2022 '!$A$7:$H$337,7,0)</f>
        <v>0</v>
      </c>
      <c r="K17" s="93"/>
      <c r="L17" s="224">
        <f>+VLOOKUP(G17,'ENERO 2021'!$A$7:$H$328,7,0)</f>
        <v>0</v>
      </c>
    </row>
    <row r="18" spans="1:14" ht="12.75">
      <c r="A18" s="152" t="s">
        <v>24</v>
      </c>
      <c r="B18" s="174" t="s">
        <v>25</v>
      </c>
      <c r="C18" s="168"/>
      <c r="D18" s="11">
        <f>+VLOOKUP(A18,'ENERO 2022 '!$A$7:$H$337,7,0)</f>
        <v>1970133340.95</v>
      </c>
      <c r="E18" s="9"/>
      <c r="F18" s="112">
        <f>+VLOOKUP(A18,'ENERO 2021'!$A$7:$H$328,7,0)</f>
        <v>3233793450.8600001</v>
      </c>
      <c r="G18" s="175" t="s">
        <v>26</v>
      </c>
      <c r="H18" s="174" t="s">
        <v>27</v>
      </c>
      <c r="I18" s="169"/>
      <c r="J18" s="11">
        <f>+VLOOKUP(G18,'ENERO 2022 '!$A$7:$H$337,7,0)</f>
        <v>156000</v>
      </c>
      <c r="K18" s="93"/>
      <c r="L18" s="224">
        <f>+VLOOKUP(G18,'ENERO 2021'!$A$7:$H$328,7,0)</f>
        <v>6890718</v>
      </c>
    </row>
    <row r="19" spans="1:14" ht="12.75">
      <c r="A19" s="151" t="s">
        <v>28</v>
      </c>
      <c r="B19" s="171" t="s">
        <v>29</v>
      </c>
      <c r="C19" s="168"/>
      <c r="D19" s="106">
        <f>+SUM(D20:D22)</f>
        <v>2072182592.6700001</v>
      </c>
      <c r="E19" s="9"/>
      <c r="F19" s="106">
        <f>+SUM(F20:F22)</f>
        <v>3914364437.9200001</v>
      </c>
      <c r="G19" s="175" t="s">
        <v>30</v>
      </c>
      <c r="H19" s="174" t="s">
        <v>31</v>
      </c>
      <c r="I19" s="169"/>
      <c r="J19" s="11">
        <f>+VLOOKUP(G19,'ENERO 2022 '!$A$7:$H$337,7,0)</f>
        <v>57200</v>
      </c>
      <c r="K19" s="93"/>
      <c r="L19" s="224">
        <f>+VLOOKUP(G19,'ENERO 2021'!$A$7:$H$328,7,0)</f>
        <v>0</v>
      </c>
    </row>
    <row r="20" spans="1:14" ht="12.75">
      <c r="A20" s="152" t="s">
        <v>32</v>
      </c>
      <c r="B20" s="174" t="s">
        <v>33</v>
      </c>
      <c r="C20" s="168"/>
      <c r="D20" s="11">
        <f>+VLOOKUP(A20,'ENERO 2022 '!$A$7:$H$337,7,0)</f>
        <v>2058260469.6700001</v>
      </c>
      <c r="E20" s="9"/>
      <c r="F20" s="112">
        <f>+VLOOKUP(A20,'ENERO 2021'!$A$7:$H$328,7,0)</f>
        <v>3855423353.02</v>
      </c>
      <c r="G20" s="175" t="s">
        <v>34</v>
      </c>
      <c r="H20" s="174" t="s">
        <v>35</v>
      </c>
      <c r="I20" s="169"/>
      <c r="J20" s="11">
        <f>+VLOOKUP(G20,'ENERO 2022 '!$A$7:$H$337,7,0)</f>
        <v>49223154</v>
      </c>
      <c r="K20" s="93"/>
      <c r="L20" s="224">
        <f>+VLOOKUP(G20,'ENERO 2021'!$A$7:$H$328,7,0)</f>
        <v>57481026</v>
      </c>
    </row>
    <row r="21" spans="1:14" ht="12.75">
      <c r="A21" s="152" t="s">
        <v>36</v>
      </c>
      <c r="B21" s="174" t="s">
        <v>37</v>
      </c>
      <c r="C21" s="168"/>
      <c r="D21" s="11">
        <f>+VLOOKUP(A21,'ENERO 2022 '!$A$7:$H$337,7,0)</f>
        <v>13922123</v>
      </c>
      <c r="E21" s="9"/>
      <c r="F21" s="112">
        <f>+VLOOKUP(A21,'ENERO 2021'!$A$7:$H$328,7,0)</f>
        <v>58941084.899999999</v>
      </c>
      <c r="G21" s="175" t="s">
        <v>38</v>
      </c>
      <c r="H21" s="174" t="s">
        <v>39</v>
      </c>
      <c r="I21" s="169"/>
      <c r="J21" s="11">
        <f>+VLOOKUP(G21,'ENERO 2022 '!$A$7:$H$337,7,0)</f>
        <v>654148012.37</v>
      </c>
      <c r="K21" s="93"/>
      <c r="L21" s="224">
        <f>+VLOOKUP(G21,'ENERO 2021'!$A$7:$H$328,7,0)</f>
        <v>2515708450</v>
      </c>
    </row>
    <row r="22" spans="1:14" ht="12.75">
      <c r="A22" s="152" t="s">
        <v>40</v>
      </c>
      <c r="B22" s="174" t="s">
        <v>41</v>
      </c>
      <c r="C22" s="168"/>
      <c r="D22" s="11">
        <f>+VLOOKUP(A22,'ENERO 2022 '!$A$7:$H$337,7,0)</f>
        <v>0</v>
      </c>
      <c r="E22" s="9"/>
      <c r="F22" s="112">
        <f>+VLOOKUP(A22,'ENERO 2021'!$A$7:$H$328,7,0)</f>
        <v>0</v>
      </c>
      <c r="G22" s="172" t="s">
        <v>42</v>
      </c>
      <c r="H22" s="171" t="s">
        <v>43</v>
      </c>
      <c r="I22" s="176"/>
      <c r="J22" s="97">
        <f>+J23</f>
        <v>1092664740.26</v>
      </c>
      <c r="K22" s="93"/>
      <c r="L22" s="98">
        <f>+L23</f>
        <v>1204848662</v>
      </c>
    </row>
    <row r="23" spans="1:14" ht="12.75">
      <c r="A23" s="152">
        <v>15</v>
      </c>
      <c r="B23" s="171" t="s">
        <v>44</v>
      </c>
      <c r="C23" s="168"/>
      <c r="D23" s="106">
        <f>+SUM(D24)</f>
        <v>0</v>
      </c>
      <c r="E23" s="9"/>
      <c r="F23" s="106">
        <f>+SUM(F24)</f>
        <v>0</v>
      </c>
      <c r="G23" s="175" t="s">
        <v>45</v>
      </c>
      <c r="H23" s="174" t="s">
        <v>46</v>
      </c>
      <c r="I23" s="169"/>
      <c r="J23" s="11">
        <f>+VLOOKUP(G23,'ENERO 2022 '!$A$7:$H$337,7,0)</f>
        <v>1092664740.26</v>
      </c>
      <c r="K23" s="93"/>
      <c r="L23" s="224">
        <f>+VLOOKUP(G23,'ENERO 2021'!$A$7:$H$328,7,0)</f>
        <v>1204848662</v>
      </c>
    </row>
    <row r="24" spans="1:14" ht="12.75">
      <c r="A24" s="159">
        <f>+D20-D34</f>
        <v>-1051204101.3299999</v>
      </c>
      <c r="B24" s="174" t="s">
        <v>47</v>
      </c>
      <c r="C24" s="168"/>
      <c r="D24" s="11">
        <v>0</v>
      </c>
      <c r="E24" s="9"/>
      <c r="F24" s="112">
        <v>0</v>
      </c>
      <c r="G24" s="175" t="s">
        <v>600</v>
      </c>
      <c r="H24" s="171" t="s">
        <v>608</v>
      </c>
      <c r="I24" s="176"/>
      <c r="J24" s="177">
        <f>+SUM(J25)</f>
        <v>1376572344.3299999</v>
      </c>
      <c r="K24" s="93"/>
      <c r="L24" s="225">
        <f>+SUM(L25)</f>
        <v>0</v>
      </c>
    </row>
    <row r="25" spans="1:14" ht="12.75">
      <c r="A25" s="151" t="s">
        <v>48</v>
      </c>
      <c r="B25" s="171" t="s">
        <v>49</v>
      </c>
      <c r="C25" s="168"/>
      <c r="D25" s="106">
        <f>+SUM(D26:D30)</f>
        <v>7254879838.0300007</v>
      </c>
      <c r="E25" s="9"/>
      <c r="F25" s="106">
        <f>+SUM(F26:F30)</f>
        <v>7555452291.5800009</v>
      </c>
      <c r="G25" s="175" t="s">
        <v>601</v>
      </c>
      <c r="H25" s="174" t="s">
        <v>607</v>
      </c>
      <c r="I25" s="169"/>
      <c r="J25" s="11">
        <f>+VLOOKUP(G25,'ENERO 2022 '!$A$7:$H$337,7,0)</f>
        <v>1376572344.3299999</v>
      </c>
      <c r="K25" s="93"/>
      <c r="L25" s="224">
        <v>0</v>
      </c>
    </row>
    <row r="26" spans="1:14" ht="12.75">
      <c r="A26" s="152" t="s">
        <v>50</v>
      </c>
      <c r="B26" s="174" t="s">
        <v>51</v>
      </c>
      <c r="C26" s="168"/>
      <c r="D26" s="11">
        <f>+VLOOKUP(A26,'ENERO 2022 '!$A$7:$H$337,7,0)</f>
        <v>529293000.94999999</v>
      </c>
      <c r="E26" s="9"/>
      <c r="F26" s="112">
        <f>+VLOOKUP(A26,'ENERO 2021'!$A$7:$H$328,7,0)</f>
        <v>705858728.76999998</v>
      </c>
      <c r="G26" s="161"/>
      <c r="H26" s="162"/>
      <c r="I26" s="163"/>
      <c r="J26" s="162"/>
      <c r="K26" s="162"/>
      <c r="L26" s="7"/>
    </row>
    <row r="27" spans="1:14" ht="12.75">
      <c r="A27" s="152" t="s">
        <v>53</v>
      </c>
      <c r="B27" s="174" t="s">
        <v>54</v>
      </c>
      <c r="C27" s="168"/>
      <c r="D27" s="11">
        <v>0</v>
      </c>
      <c r="E27" s="9"/>
      <c r="F27" s="112">
        <v>0</v>
      </c>
      <c r="G27" s="161"/>
      <c r="H27" s="162"/>
      <c r="I27" s="163"/>
      <c r="J27" s="162"/>
      <c r="K27" s="162"/>
      <c r="L27" s="7"/>
    </row>
    <row r="28" spans="1:14" ht="12.75">
      <c r="A28" s="152" t="s">
        <v>55</v>
      </c>
      <c r="B28" s="174" t="s">
        <v>56</v>
      </c>
      <c r="C28" s="168"/>
      <c r="D28" s="11">
        <f>+VLOOKUP(A28,'ENERO 2022 '!$A$7:$H$337,7,0)</f>
        <v>6327716799.0900002</v>
      </c>
      <c r="E28" s="9"/>
      <c r="F28" s="112">
        <f>+VLOOKUP(A28,'ENERO 2021'!$A$7:$H$328,7,0)</f>
        <v>6369239808.8199997</v>
      </c>
      <c r="G28" s="175" t="s">
        <v>38</v>
      </c>
      <c r="H28" s="162"/>
      <c r="I28" s="163"/>
      <c r="J28" s="162"/>
      <c r="K28" s="162"/>
      <c r="L28" s="7"/>
    </row>
    <row r="29" spans="1:14" ht="13.5" thickBot="1">
      <c r="A29" s="152" t="s">
        <v>57</v>
      </c>
      <c r="B29" s="174" t="s">
        <v>58</v>
      </c>
      <c r="C29" s="168"/>
      <c r="D29" s="11">
        <f>+VLOOKUP(A29,'ENERO 2022 '!$A$7:$H$337,7,0)</f>
        <v>429213051.63999999</v>
      </c>
      <c r="E29" s="9"/>
      <c r="F29" s="112">
        <f>+VLOOKUP(A29,'ENERO 2021'!$A$7:$H$328,7,0)</f>
        <v>598057447.63999999</v>
      </c>
      <c r="G29" s="172" t="s">
        <v>59</v>
      </c>
      <c r="H29" s="171" t="s">
        <v>52</v>
      </c>
      <c r="I29" s="176"/>
      <c r="J29" s="92">
        <f>+J30+J33</f>
        <v>3000512604.0599999</v>
      </c>
      <c r="K29" s="93"/>
      <c r="L29" s="94">
        <f>+L30+L33</f>
        <v>2008870573.8899999</v>
      </c>
    </row>
    <row r="30" spans="1:14" ht="12.75">
      <c r="A30" s="152" t="s">
        <v>61</v>
      </c>
      <c r="B30" s="174" t="s">
        <v>62</v>
      </c>
      <c r="C30" s="168"/>
      <c r="D30" s="11">
        <f>+VLOOKUP(A30,'ENERO 2022 '!$A$7:$H$337,7,0)</f>
        <v>-31343013.649999999</v>
      </c>
      <c r="E30" s="9"/>
      <c r="F30" s="112">
        <f>+VLOOKUP(A30,'ENERO 2021'!$A$7:$H$328,7,0)</f>
        <v>-117703693.65000001</v>
      </c>
      <c r="G30" s="172" t="s">
        <v>18</v>
      </c>
      <c r="H30" s="171" t="s">
        <v>19</v>
      </c>
      <c r="I30" s="163"/>
      <c r="J30" s="95">
        <f>+SUM(J31:J32)</f>
        <v>213620773.06</v>
      </c>
      <c r="K30" s="162"/>
      <c r="L30" s="96">
        <f>+SUM(L31:L32)</f>
        <v>206946819.88999999</v>
      </c>
      <c r="N30" s="14"/>
    </row>
    <row r="31" spans="1:14" ht="12.75">
      <c r="A31" s="152"/>
      <c r="B31" s="174"/>
      <c r="C31" s="168"/>
      <c r="D31" s="11"/>
      <c r="E31" s="9"/>
      <c r="F31" s="112"/>
      <c r="G31" s="161" t="s">
        <v>26</v>
      </c>
      <c r="H31" s="174" t="s">
        <v>27</v>
      </c>
      <c r="I31" s="163"/>
      <c r="J31" s="11">
        <f>+VLOOKUP(G31,'ENERO 2022 '!$A$7:$H$337,8,0)</f>
        <v>6890718</v>
      </c>
      <c r="K31" s="162"/>
      <c r="L31" s="224">
        <f>+VLOOKUP(G31,'ENERO 2021'!$A$7:$H$328,8,0)</f>
        <v>0</v>
      </c>
    </row>
    <row r="32" spans="1:14" ht="17.25" thickBot="1">
      <c r="A32" s="152"/>
      <c r="B32" s="170" t="s">
        <v>65</v>
      </c>
      <c r="C32" s="168"/>
      <c r="D32" s="92">
        <f>+D33+D37</f>
        <v>9648952787.2900009</v>
      </c>
      <c r="E32" s="9"/>
      <c r="F32" s="92">
        <f>+F33+F37</f>
        <v>7815940282.0700006</v>
      </c>
      <c r="G32" s="172" t="s">
        <v>38</v>
      </c>
      <c r="H32" s="174" t="s">
        <v>39</v>
      </c>
      <c r="I32" s="169"/>
      <c r="J32" s="11">
        <f>+VLOOKUP(G32,'ENERO 2022 '!$A$7:$H$337,8,0)</f>
        <v>206730055.06</v>
      </c>
      <c r="K32" s="93"/>
      <c r="L32" s="224">
        <f>+VLOOKUP(G32,'ENERO 2021'!$A$7:$H$328,8,0)</f>
        <v>206946819.88999999</v>
      </c>
    </row>
    <row r="33" spans="1:12" ht="12.75">
      <c r="A33" s="152" t="s">
        <v>66</v>
      </c>
      <c r="B33" s="170" t="s">
        <v>29</v>
      </c>
      <c r="C33" s="168"/>
      <c r="D33" s="106">
        <f>+SUM(D34:D36)</f>
        <v>2179818259.9000001</v>
      </c>
      <c r="E33" s="9"/>
      <c r="F33" s="106">
        <f>+SUM(F34:F36)</f>
        <v>883128173</v>
      </c>
      <c r="G33" s="175"/>
      <c r="H33" s="171" t="s">
        <v>60</v>
      </c>
      <c r="I33" s="169"/>
      <c r="J33" s="127">
        <f>+SUM(J34)</f>
        <v>2786891831</v>
      </c>
      <c r="K33" s="93"/>
      <c r="L33" s="226">
        <f>+SUM(L34)</f>
        <v>1801923754</v>
      </c>
    </row>
    <row r="34" spans="1:12" ht="12.75">
      <c r="A34" s="152" t="s">
        <v>32</v>
      </c>
      <c r="B34" s="180" t="s">
        <v>33</v>
      </c>
      <c r="C34" s="168"/>
      <c r="D34" s="11">
        <f>+VLOOKUP(A34,'ENERO 2022 '!$A$7:$H$337,8,0)</f>
        <v>3109464571</v>
      </c>
      <c r="E34" s="9"/>
      <c r="F34" s="112">
        <f>+VLOOKUP(A34,'ENERO 2021'!$A$7:$H$328,8,0)</f>
        <v>1168059346</v>
      </c>
      <c r="G34" s="175" t="s">
        <v>63</v>
      </c>
      <c r="H34" s="174" t="s">
        <v>64</v>
      </c>
      <c r="I34" s="169"/>
      <c r="J34" s="11">
        <f>+VLOOKUP(G34,'ENERO 2022 '!$A$7:$H$337,8,0)</f>
        <v>2786891831</v>
      </c>
      <c r="K34" s="93"/>
      <c r="L34" s="224">
        <f>+VLOOKUP(G34,'ENERO 2021'!$A$7:$H$328,8,0)</f>
        <v>1801923754</v>
      </c>
    </row>
    <row r="35" spans="1:12" ht="12.75">
      <c r="A35" s="152" t="s">
        <v>36</v>
      </c>
      <c r="B35" s="174" t="s">
        <v>37</v>
      </c>
      <c r="C35" s="168"/>
      <c r="D35" s="11">
        <f>+VLOOKUP(A35,'ENERO 2022 '!$A$7:$H$337,8,0)</f>
        <v>42990641.899999999</v>
      </c>
      <c r="E35" s="9"/>
      <c r="F35" s="112">
        <f>+VLOOKUP(A35,'ENERO 2021'!$A$7:$H$328,8,0)</f>
        <v>0</v>
      </c>
      <c r="G35" s="161"/>
      <c r="H35" s="162"/>
      <c r="I35" s="163"/>
      <c r="J35" s="179"/>
      <c r="K35" s="179"/>
      <c r="L35" s="101"/>
    </row>
    <row r="36" spans="1:12" ht="13.5" thickBot="1">
      <c r="A36" s="152" t="s">
        <v>40</v>
      </c>
      <c r="B36" s="180" t="s">
        <v>41</v>
      </c>
      <c r="C36" s="168"/>
      <c r="D36" s="11">
        <f>+VLOOKUP(A36,'ENERO 2022 '!$A$7:$H$337,8,0)</f>
        <v>-972636953</v>
      </c>
      <c r="E36" s="9"/>
      <c r="F36" s="112">
        <f>+VLOOKUP(A36,'ENERO 2021'!$A$7:$H$328,8,0)</f>
        <v>-284931173</v>
      </c>
      <c r="G36" s="161"/>
      <c r="H36" s="170" t="s">
        <v>67</v>
      </c>
      <c r="I36" s="178"/>
      <c r="J36" s="99">
        <f>+J15+J29</f>
        <v>6173334055.0200005</v>
      </c>
      <c r="K36" s="179"/>
      <c r="L36" s="100">
        <f>+L15+L29</f>
        <v>5793799429.8899994</v>
      </c>
    </row>
    <row r="37" spans="1:12" ht="13.5" thickTop="1">
      <c r="A37" s="152" t="s">
        <v>68</v>
      </c>
      <c r="B37" s="171" t="s">
        <v>69</v>
      </c>
      <c r="C37" s="168"/>
      <c r="D37" s="106">
        <f>+SUM(D38:D46)</f>
        <v>7469134527.3900003</v>
      </c>
      <c r="E37" s="9"/>
      <c r="F37" s="106">
        <f>+F40+F41+F42+F43+F44+F45+F38+F39+F46</f>
        <v>6932812109.0700006</v>
      </c>
      <c r="G37" s="161"/>
      <c r="H37" s="162"/>
      <c r="I37" s="163"/>
      <c r="J37" s="162"/>
      <c r="K37" s="162"/>
      <c r="L37" s="7"/>
    </row>
    <row r="38" spans="1:12" ht="12.75">
      <c r="A38" s="152" t="s">
        <v>217</v>
      </c>
      <c r="B38" s="174" t="s">
        <v>70</v>
      </c>
      <c r="C38" s="168"/>
      <c r="D38" s="11">
        <v>0</v>
      </c>
      <c r="E38" s="9"/>
      <c r="F38" s="112">
        <f>+VLOOKUP(A38,'ENERO 2021'!$A$7:$H$328,8,0)</f>
        <v>355583173</v>
      </c>
      <c r="G38" s="161"/>
      <c r="H38" s="162"/>
      <c r="I38" s="163"/>
      <c r="J38" s="179"/>
      <c r="K38" s="179"/>
      <c r="L38" s="101"/>
    </row>
    <row r="39" spans="1:12" ht="12.75">
      <c r="A39" s="152" t="s">
        <v>221</v>
      </c>
      <c r="B39" s="174" t="s">
        <v>72</v>
      </c>
      <c r="C39" s="162"/>
      <c r="D39" s="11">
        <f>+VLOOKUP(A39,'ENERO 2022 '!$A$7:$H$337,8,0)</f>
        <v>11992966.310000001</v>
      </c>
      <c r="E39" s="9"/>
      <c r="F39" s="112">
        <f>+VLOOKUP(A39,'ENERO 2021'!$A$7:$H$328,8,0)</f>
        <v>224188169</v>
      </c>
      <c r="G39" s="161"/>
      <c r="H39" s="170" t="s">
        <v>76</v>
      </c>
      <c r="I39" s="163"/>
      <c r="J39" s="177">
        <f>+J40</f>
        <v>14784814503.92</v>
      </c>
      <c r="K39" s="179"/>
      <c r="L39" s="96">
        <f>+L40</f>
        <v>16725751032.540001</v>
      </c>
    </row>
    <row r="40" spans="1:12" ht="12.75">
      <c r="A40" s="152" t="s">
        <v>74</v>
      </c>
      <c r="B40" s="174" t="s">
        <v>75</v>
      </c>
      <c r="C40" s="168"/>
      <c r="D40" s="11">
        <v>0</v>
      </c>
      <c r="E40" s="9"/>
      <c r="F40" s="112">
        <v>0</v>
      </c>
      <c r="G40" s="172" t="s">
        <v>71</v>
      </c>
      <c r="H40" s="171" t="s">
        <v>80</v>
      </c>
      <c r="I40" s="176"/>
      <c r="J40" s="177">
        <f>+J41+J43+J44+J42</f>
        <v>14784814503.92</v>
      </c>
      <c r="K40" s="93"/>
      <c r="L40" s="96">
        <f>L41+L42+L43</f>
        <v>16725751032.540001</v>
      </c>
    </row>
    <row r="41" spans="1:12" ht="12.75">
      <c r="A41" s="152" t="s">
        <v>77</v>
      </c>
      <c r="B41" s="174" t="s">
        <v>78</v>
      </c>
      <c r="C41" s="168"/>
      <c r="D41" s="11">
        <f>+VLOOKUP(A41,'ENERO 2022 '!$A$7:$H$337,8,0)</f>
        <v>7347876584.9799995</v>
      </c>
      <c r="E41" s="9"/>
      <c r="F41" s="112">
        <f>+VLOOKUP(A41,'ENERO 2021'!$A$7:$H$328,8,0)</f>
        <v>6399186000.0100002</v>
      </c>
      <c r="G41" s="175" t="s">
        <v>73</v>
      </c>
      <c r="H41" s="174" t="s">
        <v>83</v>
      </c>
      <c r="I41" s="169"/>
      <c r="J41" s="11">
        <f>+VLOOKUP(G41,'ENERO 2022 '!$A$7:$H$337,8,0)</f>
        <v>12771061542.1</v>
      </c>
      <c r="K41" s="93"/>
      <c r="L41" s="224">
        <f>+VLOOKUP(G41,'ENERO 2021'!$A$7:$H$328,8,0)</f>
        <v>12771061542.1</v>
      </c>
    </row>
    <row r="42" spans="1:12" ht="12.75">
      <c r="A42" s="152" t="s">
        <v>81</v>
      </c>
      <c r="B42" s="174" t="s">
        <v>82</v>
      </c>
      <c r="C42" s="168"/>
      <c r="D42" s="11">
        <f>+VLOOKUP(A42,'ENERO 2022 '!$A$7:$H$337,8,0)</f>
        <v>585538915.59000003</v>
      </c>
      <c r="E42" s="9"/>
      <c r="F42" s="112">
        <f>+VLOOKUP(A42,'ENERO 2021'!$A$7:$H$328,8,0)</f>
        <v>221853967.44999999</v>
      </c>
      <c r="G42" s="161" t="s">
        <v>431</v>
      </c>
      <c r="H42" s="174" t="s">
        <v>86</v>
      </c>
      <c r="I42" s="169"/>
      <c r="J42" s="11">
        <f>+VLOOKUP(G42,'ENERO 2022 '!$A$7:$H$337,8,0)</f>
        <v>2314755774.7199998</v>
      </c>
      <c r="K42" s="93"/>
      <c r="L42" s="224">
        <f>+VLOOKUP(G42,'ENERO 2021'!$A$7:$H$328,8,0)</f>
        <v>2802101834.2800002</v>
      </c>
    </row>
    <row r="43" spans="1:12" ht="12.75">
      <c r="A43" s="152" t="s">
        <v>84</v>
      </c>
      <c r="B43" s="174" t="s">
        <v>85</v>
      </c>
      <c r="C43" s="168"/>
      <c r="D43" s="11">
        <f>+VLOOKUP(A43,'ENERO 2022 '!$A$7:$H$337,8,0)</f>
        <v>1549676079.6500001</v>
      </c>
      <c r="E43" s="9"/>
      <c r="F43" s="112">
        <f>+VLOOKUP(A43,'ENERO 2021'!$A$7:$H$328,8,0)</f>
        <v>1413116881.8099999</v>
      </c>
      <c r="G43" s="161"/>
      <c r="H43" s="174" t="s">
        <v>89</v>
      </c>
      <c r="I43" s="163"/>
      <c r="J43" s="11">
        <f>+'GCF-FOR10'!E44</f>
        <v>-301002812.9000001</v>
      </c>
      <c r="K43" s="93"/>
      <c r="L43" s="224">
        <f>+'GCF-FOR10'!H44</f>
        <v>1152587656.1599998</v>
      </c>
    </row>
    <row r="44" spans="1:12" ht="12.75">
      <c r="A44" s="152" t="s">
        <v>87</v>
      </c>
      <c r="B44" s="174" t="s">
        <v>88</v>
      </c>
      <c r="C44" s="168"/>
      <c r="D44" s="11">
        <f>+VLOOKUP(A44,'ENERO 2022 '!$A$7:$H$337,8,0)</f>
        <v>242083976</v>
      </c>
      <c r="E44" s="9"/>
      <c r="F44" s="112">
        <f>+VLOOKUP(A44,'ENERO 2021'!$A$7:$H$328,8,0)</f>
        <v>242083976</v>
      </c>
      <c r="G44" s="161" t="s">
        <v>79</v>
      </c>
      <c r="H44" s="174" t="s">
        <v>92</v>
      </c>
      <c r="I44" s="169"/>
      <c r="J44" s="11">
        <f>+VLOOKUP(G44,'ENERO 2022 '!$A$7:$H$337,8,0)</f>
        <v>0</v>
      </c>
      <c r="K44" s="93"/>
      <c r="L44" s="224">
        <f>+VLOOKUP(G44,'ENERO 2021'!$A$7:$H$328,8,0)</f>
        <v>0</v>
      </c>
    </row>
    <row r="45" spans="1:12" ht="12.75">
      <c r="A45" s="215" t="s">
        <v>90</v>
      </c>
      <c r="B45" s="174" t="s">
        <v>91</v>
      </c>
      <c r="C45" s="168"/>
      <c r="D45" s="11">
        <f>+VLOOKUP(A45,'ENERO 2022 '!$A$7:$H$337,8,0)</f>
        <v>-1914276528.1400001</v>
      </c>
      <c r="E45" s="9"/>
      <c r="F45" s="112">
        <f>+VLOOKUP(A45,'ENERO 2021'!$A$7:$H$328,8,0)</f>
        <v>-1569442591.2</v>
      </c>
      <c r="G45" s="161"/>
      <c r="H45" s="170"/>
      <c r="I45" s="169"/>
      <c r="J45" s="93"/>
      <c r="K45" s="102"/>
      <c r="L45" s="91"/>
    </row>
    <row r="46" spans="1:12" ht="13.5" thickBot="1">
      <c r="A46" s="215" t="s">
        <v>266</v>
      </c>
      <c r="B46" s="180" t="s">
        <v>93</v>
      </c>
      <c r="C46" s="181"/>
      <c r="D46" s="11">
        <f>+VLOOKUP(A46,'ENERO 2022 '!$A$7:$H$337,8,0)</f>
        <v>-353757467</v>
      </c>
      <c r="E46" s="9"/>
      <c r="F46" s="112">
        <f>+VLOOKUP(A46,'ENERO 2021'!$A$7:$H$328,8,0)</f>
        <v>-353757467</v>
      </c>
      <c r="G46" s="161"/>
      <c r="H46" s="170" t="s">
        <v>94</v>
      </c>
      <c r="I46" s="178"/>
      <c r="J46" s="99">
        <f>+J40</f>
        <v>14784814503.92</v>
      </c>
      <c r="K46" s="179"/>
      <c r="L46" s="100">
        <f>+L40</f>
        <v>16725751032.540001</v>
      </c>
    </row>
    <row r="47" spans="1:12" ht="13.5" thickTop="1">
      <c r="A47" s="149"/>
      <c r="B47" s="162"/>
      <c r="C47" s="181"/>
      <c r="D47" s="105"/>
      <c r="E47" s="9"/>
      <c r="F47" s="113"/>
      <c r="G47" s="161"/>
      <c r="H47" s="162"/>
      <c r="I47" s="163"/>
      <c r="J47" s="162"/>
      <c r="K47" s="162"/>
      <c r="L47" s="7"/>
    </row>
    <row r="48" spans="1:12" ht="12.75">
      <c r="A48" s="149"/>
      <c r="B48" s="213"/>
      <c r="C48" s="162"/>
      <c r="D48" s="179"/>
      <c r="E48" s="9"/>
      <c r="F48" s="113"/>
      <c r="G48" s="161"/>
      <c r="H48" s="182"/>
      <c r="I48" s="178"/>
      <c r="J48" s="103"/>
      <c r="K48" s="179"/>
      <c r="L48" s="104"/>
    </row>
    <row r="49" spans="1:15" ht="13.5" thickBot="1">
      <c r="A49" s="149"/>
      <c r="B49" s="170" t="s">
        <v>95</v>
      </c>
      <c r="C49" s="181"/>
      <c r="D49" s="99">
        <f>+D15+D32</f>
        <v>20958148558.940002</v>
      </c>
      <c r="E49" s="9"/>
      <c r="F49" s="99">
        <f>+F15+F32</f>
        <v>22519550462.43</v>
      </c>
      <c r="G49" s="161"/>
      <c r="H49" s="183" t="s">
        <v>96</v>
      </c>
      <c r="I49" s="163"/>
      <c r="J49" s="99">
        <f>+J36+J46</f>
        <v>20958148558.940002</v>
      </c>
      <c r="K49" s="105">
        <f>+D49-J49</f>
        <v>0</v>
      </c>
      <c r="L49" s="100">
        <f>+L36+L46</f>
        <v>22519550462.43</v>
      </c>
      <c r="M49" s="13"/>
      <c r="N49" s="14">
        <f>+D49-J49</f>
        <v>0</v>
      </c>
      <c r="O49" s="14">
        <f>+F49-L49</f>
        <v>0</v>
      </c>
    </row>
    <row r="50" spans="1:15" ht="13.5" thickTop="1">
      <c r="A50" s="149"/>
      <c r="B50" s="185"/>
      <c r="C50" s="181"/>
      <c r="D50" s="106"/>
      <c r="E50" s="184"/>
      <c r="F50" s="113"/>
      <c r="G50" s="161"/>
      <c r="H50" s="183"/>
      <c r="I50" s="163"/>
      <c r="J50" s="106"/>
      <c r="K50" s="105"/>
      <c r="L50" s="101"/>
    </row>
    <row r="51" spans="1:15" ht="12.75">
      <c r="A51" s="149"/>
      <c r="B51" s="185"/>
      <c r="C51" s="181"/>
      <c r="D51" s="106"/>
      <c r="E51" s="184"/>
      <c r="F51" s="113"/>
      <c r="G51" s="161"/>
      <c r="H51" s="183"/>
      <c r="I51" s="163"/>
      <c r="J51" s="106"/>
      <c r="K51" s="105"/>
      <c r="L51" s="101"/>
    </row>
    <row r="52" spans="1:15" ht="12.75">
      <c r="A52" s="149" t="s">
        <v>103</v>
      </c>
      <c r="B52" s="171" t="s">
        <v>97</v>
      </c>
      <c r="C52" s="181"/>
      <c r="D52" s="106">
        <f>+D53+D55+D58</f>
        <v>0</v>
      </c>
      <c r="E52" s="214"/>
      <c r="F52" s="106">
        <f>+F53+F55+F58</f>
        <v>0</v>
      </c>
      <c r="G52" s="161" t="s">
        <v>98</v>
      </c>
      <c r="H52" s="171" t="s">
        <v>99</v>
      </c>
      <c r="I52" s="163"/>
      <c r="J52" s="106">
        <f>+J53+J56+J58</f>
        <v>0</v>
      </c>
      <c r="K52" s="105"/>
      <c r="L52" s="227">
        <f>+L53+L56+L58</f>
        <v>0</v>
      </c>
    </row>
    <row r="53" spans="1:15" ht="12.75">
      <c r="A53" s="149" t="s">
        <v>537</v>
      </c>
      <c r="B53" s="171" t="s">
        <v>100</v>
      </c>
      <c r="C53" s="167"/>
      <c r="D53" s="106">
        <f>+SUM(D54)</f>
        <v>347088385</v>
      </c>
      <c r="E53" s="184"/>
      <c r="F53" s="106">
        <f>F54</f>
        <v>347088385</v>
      </c>
      <c r="G53" s="161" t="s">
        <v>101</v>
      </c>
      <c r="H53" s="171" t="s">
        <v>102</v>
      </c>
      <c r="I53" s="176"/>
      <c r="J53" s="177">
        <f>+J54+J55</f>
        <v>33070478341.169998</v>
      </c>
      <c r="K53" s="105"/>
      <c r="L53" s="96">
        <f>L54+L55</f>
        <v>71728436472.479996</v>
      </c>
    </row>
    <row r="54" spans="1:15" ht="27.75" customHeight="1">
      <c r="A54" s="149" t="s">
        <v>538</v>
      </c>
      <c r="B54" s="174" t="s">
        <v>104</v>
      </c>
      <c r="C54" s="181"/>
      <c r="D54" s="11">
        <f>+VLOOKUP(A54,'ENERO 2022 '!$A$7:$H$337,8,0)</f>
        <v>347088385</v>
      </c>
      <c r="E54" s="184"/>
      <c r="F54" s="112">
        <f>+VLOOKUP(A54,'ENERO 2021'!$A$7:$H$328,8,0)</f>
        <v>347088385</v>
      </c>
      <c r="G54" s="161" t="s">
        <v>105</v>
      </c>
      <c r="H54" s="174" t="s">
        <v>106</v>
      </c>
      <c r="I54" s="163"/>
      <c r="J54" s="11">
        <f>+VLOOKUP(G54,'ENERO 2022 '!$A$7:$H$337,8,0)</f>
        <v>32822290567</v>
      </c>
      <c r="K54" s="105"/>
      <c r="L54" s="224">
        <f>+VLOOKUP(G54,'ENERO 2021'!$A$7:$H$328,8,0)</f>
        <v>70563412176</v>
      </c>
    </row>
    <row r="55" spans="1:15" ht="12.75">
      <c r="A55" s="149" t="s">
        <v>107</v>
      </c>
      <c r="B55" s="171" t="s">
        <v>108</v>
      </c>
      <c r="C55" s="162"/>
      <c r="D55" s="106">
        <f>+SUM(D56:D57)</f>
        <v>343895716.89999998</v>
      </c>
      <c r="E55" s="134"/>
      <c r="F55" s="106">
        <f>F56+F57</f>
        <v>1161468705.9000001</v>
      </c>
      <c r="G55" s="161" t="s">
        <v>109</v>
      </c>
      <c r="H55" s="174" t="s">
        <v>110</v>
      </c>
      <c r="I55" s="163"/>
      <c r="J55" s="11">
        <f>+VLOOKUP(G55,'ENERO 2022 '!$A$7:$H$337,8,0)</f>
        <v>248187774.16999999</v>
      </c>
      <c r="K55" s="105"/>
      <c r="L55" s="224">
        <f>+VLOOKUP(G55,'ENERO 2021'!$A$7:$H$328,8,0)</f>
        <v>1165024296.48</v>
      </c>
    </row>
    <row r="56" spans="1:15" ht="12.75">
      <c r="A56" s="149" t="s">
        <v>542</v>
      </c>
      <c r="B56" s="174" t="s">
        <v>112</v>
      </c>
      <c r="C56" s="181"/>
      <c r="D56" s="11">
        <f>+VLOOKUP(A56,'ENERO 2022 '!$A$7:$H$337,8,0)</f>
        <v>35025440</v>
      </c>
      <c r="E56" s="184"/>
      <c r="F56" s="112">
        <f>+VLOOKUP(A56,'ENERO 2021'!$A$7:$H$328,8,0)</f>
        <v>261811362</v>
      </c>
      <c r="G56" s="161" t="s">
        <v>113</v>
      </c>
      <c r="H56" s="171" t="s">
        <v>114</v>
      </c>
      <c r="I56" s="176"/>
      <c r="J56" s="177">
        <f>+J57</f>
        <v>1568714125</v>
      </c>
      <c r="K56" s="105"/>
      <c r="L56" s="96">
        <f>L57</f>
        <v>1338186070.3699999</v>
      </c>
    </row>
    <row r="57" spans="1:15" ht="12.75">
      <c r="A57" s="149" t="s">
        <v>111</v>
      </c>
      <c r="B57" s="174" t="s">
        <v>115</v>
      </c>
      <c r="C57" s="162"/>
      <c r="D57" s="11">
        <f>+VLOOKUP(A57,'ENERO 2022 '!$A$7:$H$337,8,0)</f>
        <v>308870276.89999998</v>
      </c>
      <c r="E57" s="184"/>
      <c r="F57" s="112">
        <f>+VLOOKUP(A57,'ENERO 2021'!$A$7:$H$328,8,0)</f>
        <v>899657343.89999998</v>
      </c>
      <c r="G57" s="161" t="s">
        <v>116</v>
      </c>
      <c r="H57" s="174" t="s">
        <v>117</v>
      </c>
      <c r="I57" s="163"/>
      <c r="J57" s="11">
        <f>+VLOOKUP(G57,'ENERO 2022 '!$A$7:$H$337,8,0)</f>
        <v>1568714125</v>
      </c>
      <c r="K57" s="105"/>
      <c r="L57" s="224">
        <f>+VLOOKUP(G57,'ENERO 2021'!$A$7:$H$328,8,0)</f>
        <v>1338186070.3699999</v>
      </c>
    </row>
    <row r="58" spans="1:15" ht="12.75">
      <c r="A58" s="149" t="s">
        <v>118</v>
      </c>
      <c r="B58" s="171" t="s">
        <v>119</v>
      </c>
      <c r="C58" s="168"/>
      <c r="D58" s="106">
        <f>+SUM(D59:D60)</f>
        <v>-690984101.89999998</v>
      </c>
      <c r="E58" s="184"/>
      <c r="F58" s="106">
        <f>+F59+F60</f>
        <v>-1508557090.9000001</v>
      </c>
      <c r="G58" s="161" t="s">
        <v>120</v>
      </c>
      <c r="H58" s="171" t="s">
        <v>121</v>
      </c>
      <c r="I58" s="176"/>
      <c r="J58" s="177">
        <f>+J59+J60</f>
        <v>-34639192466.169998</v>
      </c>
      <c r="K58" s="179"/>
      <c r="L58" s="96">
        <f>L59+L60</f>
        <v>-73066622542.849991</v>
      </c>
    </row>
    <row r="59" spans="1:15" ht="12.75">
      <c r="A59" s="149" t="s">
        <v>549</v>
      </c>
      <c r="B59" s="174" t="s">
        <v>123</v>
      </c>
      <c r="C59" s="181"/>
      <c r="D59" s="11">
        <f>+VLOOKUP(A59,'ENERO 2022 '!$A$7:$H$337,8,0)</f>
        <v>-347088385</v>
      </c>
      <c r="E59" s="184"/>
      <c r="F59" s="112">
        <f>+VLOOKUP(A59,'ENERO 2021'!$A$7:$H$328,8,0)</f>
        <v>-347088385</v>
      </c>
      <c r="G59" s="161" t="s">
        <v>124</v>
      </c>
      <c r="H59" s="174" t="s">
        <v>125</v>
      </c>
      <c r="I59" s="163"/>
      <c r="J59" s="11">
        <f>+VLOOKUP(G59,'ENERO 2022 '!$A$7:$H$337,8,0)</f>
        <v>-33070478341.169998</v>
      </c>
      <c r="K59" s="179"/>
      <c r="L59" s="224">
        <f>+VLOOKUP(G59,'ENERO 2021'!$A$7:$H$328,8,0)</f>
        <v>-71728436472.479996</v>
      </c>
    </row>
    <row r="60" spans="1:15" ht="12.75">
      <c r="A60" s="149" t="s">
        <v>122</v>
      </c>
      <c r="B60" s="174" t="s">
        <v>126</v>
      </c>
      <c r="C60" s="162"/>
      <c r="D60" s="11">
        <f>+VLOOKUP(A60,'ENERO 2022 '!$A$7:$H$337,8,0)</f>
        <v>-343895716.89999998</v>
      </c>
      <c r="E60" s="162"/>
      <c r="F60" s="112">
        <f>+VLOOKUP(A60,'ENERO 2021'!$A$7:$H$328,8,0)</f>
        <v>-1161468705.9000001</v>
      </c>
      <c r="G60" s="161" t="s">
        <v>127</v>
      </c>
      <c r="H60" s="174" t="s">
        <v>128</v>
      </c>
      <c r="I60" s="163"/>
      <c r="J60" s="11">
        <f>+VLOOKUP(G60,'ENERO 2022 '!$A$7:$H$337,8,0)</f>
        <v>-1568714125</v>
      </c>
      <c r="K60" s="179"/>
      <c r="L60" s="224">
        <f>+VLOOKUP(G60,'ENERO 2021'!$A$7:$H$328,8,0)</f>
        <v>-1338186070.3699999</v>
      </c>
    </row>
    <row r="61" spans="1:15" ht="12.75">
      <c r="A61" s="149"/>
      <c r="B61" s="162"/>
      <c r="C61" s="162"/>
      <c r="D61" s="121"/>
      <c r="E61" s="84"/>
      <c r="F61" s="115"/>
      <c r="G61" s="175"/>
      <c r="H61" s="174"/>
      <c r="I61" s="163"/>
      <c r="J61" s="11"/>
      <c r="K61" s="162"/>
      <c r="L61" s="27"/>
    </row>
    <row r="62" spans="1:15" ht="12.75">
      <c r="A62" s="149"/>
      <c r="B62" s="162"/>
      <c r="C62" s="162"/>
      <c r="D62" s="179"/>
      <c r="E62" s="187"/>
      <c r="F62" s="188"/>
      <c r="G62" s="175"/>
      <c r="H62" s="174"/>
      <c r="I62" s="163"/>
      <c r="J62" s="11"/>
      <c r="K62" s="162"/>
      <c r="L62" s="27"/>
    </row>
    <row r="63" spans="1:15" ht="12">
      <c r="A63" s="149"/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8"/>
    </row>
    <row r="64" spans="1:15" ht="12.75">
      <c r="A64" s="149"/>
      <c r="B64" s="162"/>
      <c r="C64" s="162"/>
      <c r="D64" s="179"/>
      <c r="E64" s="162"/>
      <c r="F64" s="186"/>
      <c r="G64" s="175"/>
      <c r="H64" s="174"/>
      <c r="I64" s="163"/>
      <c r="J64" s="11"/>
      <c r="K64" s="162"/>
      <c r="L64" s="27"/>
    </row>
    <row r="65" spans="1:13">
      <c r="A65" s="149"/>
      <c r="B65" s="162"/>
      <c r="C65" s="162"/>
      <c r="D65" s="121"/>
      <c r="E65" s="84"/>
      <c r="F65" s="115"/>
      <c r="G65" s="161"/>
      <c r="H65" s="162"/>
      <c r="I65" s="163"/>
      <c r="J65" s="162"/>
      <c r="K65" s="162"/>
      <c r="L65" s="7"/>
    </row>
    <row r="66" spans="1:13" ht="12.75">
      <c r="A66" s="149"/>
      <c r="B66" s="162"/>
      <c r="C66" s="162"/>
      <c r="D66" s="179"/>
      <c r="E66" s="162"/>
      <c r="F66" s="186"/>
      <c r="G66" s="175"/>
      <c r="H66" s="174"/>
      <c r="I66" s="163"/>
      <c r="J66" s="11"/>
      <c r="K66" s="162"/>
      <c r="L66" s="27"/>
    </row>
    <row r="67" spans="1:13">
      <c r="A67" s="149"/>
      <c r="B67" s="162"/>
      <c r="C67" s="162"/>
      <c r="D67" s="121"/>
      <c r="E67" s="84"/>
      <c r="F67" s="115"/>
      <c r="G67" s="161"/>
      <c r="H67" s="162"/>
      <c r="I67" s="163"/>
      <c r="J67" s="162"/>
      <c r="K67" s="162"/>
      <c r="L67" s="7"/>
    </row>
    <row r="68" spans="1:13" ht="15">
      <c r="A68" s="149"/>
      <c r="B68" s="162"/>
      <c r="C68" s="162"/>
      <c r="D68" s="179"/>
      <c r="E68" s="189"/>
      <c r="F68" s="190"/>
      <c r="G68" s="175"/>
      <c r="H68" s="174"/>
      <c r="I68" s="163"/>
      <c r="J68" s="11"/>
      <c r="K68" s="162"/>
      <c r="L68" s="7"/>
      <c r="M68" s="15"/>
    </row>
    <row r="69" spans="1:13" s="15" customFormat="1" ht="12.6" customHeight="1">
      <c r="A69" s="149"/>
      <c r="B69" s="191" t="s">
        <v>129</v>
      </c>
      <c r="C69" s="198"/>
      <c r="D69" s="190"/>
      <c r="E69" s="189"/>
      <c r="F69" s="190"/>
      <c r="G69" s="192"/>
      <c r="H69" s="191" t="s">
        <v>130</v>
      </c>
      <c r="I69" s="193"/>
      <c r="J69" s="198"/>
      <c r="K69" s="189"/>
      <c r="L69" s="16"/>
    </row>
    <row r="70" spans="1:13" s="15" customFormat="1" ht="12.6" customHeight="1">
      <c r="A70" s="149"/>
      <c r="B70" s="191" t="s">
        <v>131</v>
      </c>
      <c r="C70" s="198"/>
      <c r="D70" s="190"/>
      <c r="E70" s="189"/>
      <c r="F70" s="190"/>
      <c r="G70" s="192"/>
      <c r="H70" s="191" t="s">
        <v>132</v>
      </c>
      <c r="I70" s="193"/>
      <c r="J70" s="198"/>
      <c r="K70" s="189"/>
      <c r="L70" s="16"/>
    </row>
    <row r="71" spans="1:13" s="15" customFormat="1" ht="12.6" customHeight="1">
      <c r="A71" s="149"/>
      <c r="B71" s="194"/>
      <c r="C71" s="195"/>
      <c r="D71" s="190"/>
      <c r="E71" s="189"/>
      <c r="F71" s="190"/>
      <c r="G71" s="192"/>
      <c r="H71" s="191" t="s">
        <v>133</v>
      </c>
      <c r="I71" s="193"/>
      <c r="J71" s="198"/>
      <c r="K71" s="189"/>
      <c r="L71" s="16"/>
    </row>
    <row r="72" spans="1:13" s="15" customFormat="1" ht="12.6" customHeight="1">
      <c r="A72" s="149"/>
      <c r="B72" s="194"/>
      <c r="C72" s="195"/>
      <c r="D72" s="190"/>
      <c r="E72" s="189"/>
      <c r="F72" s="190"/>
      <c r="G72" s="192"/>
      <c r="H72" s="189" t="s">
        <v>134</v>
      </c>
      <c r="I72" s="193"/>
      <c r="J72" s="195"/>
      <c r="K72" s="196"/>
      <c r="L72" s="16"/>
    </row>
    <row r="73" spans="1:13" s="15" customFormat="1" ht="12.6" customHeight="1" thickBot="1">
      <c r="A73" s="228"/>
      <c r="B73" s="85"/>
      <c r="C73" s="86"/>
      <c r="D73" s="123"/>
      <c r="E73" s="79"/>
      <c r="F73" s="117"/>
      <c r="G73" s="158"/>
      <c r="H73" s="87"/>
      <c r="I73" s="88"/>
      <c r="J73" s="86"/>
      <c r="K73" s="89"/>
      <c r="L73" s="90"/>
      <c r="M73" s="3"/>
    </row>
    <row r="74" spans="1:13" ht="26.25" customHeight="1" thickBot="1">
      <c r="A74" s="153" t="s">
        <v>135</v>
      </c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3"/>
      <c r="M74" s="80"/>
    </row>
    <row r="75" spans="1:13" s="80" customFormat="1" ht="16.5" customHeight="1" thickBot="1">
      <c r="A75" s="242" t="s">
        <v>136</v>
      </c>
      <c r="B75" s="4"/>
      <c r="C75" s="4"/>
      <c r="D75" s="243"/>
      <c r="E75" s="4"/>
      <c r="F75" s="244"/>
      <c r="G75" s="245"/>
      <c r="H75" s="4"/>
      <c r="I75" s="246"/>
      <c r="J75" s="4"/>
      <c r="K75" s="4"/>
      <c r="L75" s="247"/>
      <c r="M75" s="3"/>
    </row>
    <row r="76" spans="1:13">
      <c r="A76" s="154"/>
      <c r="E76" s="3"/>
      <c r="F76" s="114"/>
    </row>
    <row r="77" spans="1:13">
      <c r="A77" s="154"/>
      <c r="E77" s="3"/>
      <c r="F77" s="114"/>
    </row>
    <row r="78" spans="1:13">
      <c r="E78" s="3"/>
      <c r="F78" s="114"/>
    </row>
    <row r="79" spans="1:13">
      <c r="D79" s="13"/>
      <c r="E79" s="3"/>
      <c r="F79" s="114"/>
    </row>
    <row r="80" spans="1:13">
      <c r="D80" s="13"/>
      <c r="E80" s="3"/>
      <c r="F80" s="114"/>
    </row>
    <row r="81" spans="4:8">
      <c r="D81" s="13"/>
      <c r="E81" s="3"/>
      <c r="F81" s="114"/>
    </row>
    <row r="82" spans="4:8">
      <c r="D82" s="13"/>
      <c r="E82" s="3"/>
      <c r="F82" s="114"/>
    </row>
    <row r="83" spans="4:8">
      <c r="D83" s="13"/>
      <c r="E83" s="3"/>
      <c r="F83" s="114"/>
      <c r="H83" s="17"/>
    </row>
    <row r="84" spans="4:8">
      <c r="D84" s="13"/>
      <c r="E84" s="3"/>
      <c r="F84" s="114"/>
    </row>
    <row r="85" spans="4:8">
      <c r="D85" s="13"/>
      <c r="E85" s="3"/>
      <c r="F85" s="114"/>
    </row>
    <row r="86" spans="4:8">
      <c r="D86" s="13"/>
      <c r="E86" s="3"/>
      <c r="F86" s="114"/>
    </row>
    <row r="87" spans="4:8">
      <c r="D87" s="13"/>
      <c r="E87" s="3"/>
      <c r="F87" s="114"/>
    </row>
    <row r="88" spans="4:8">
      <c r="D88" s="13"/>
      <c r="E88" s="3"/>
      <c r="F88" s="114"/>
    </row>
    <row r="89" spans="4:8">
      <c r="D89" s="13"/>
      <c r="E89" s="3"/>
      <c r="F89" s="114"/>
    </row>
    <row r="90" spans="4:8">
      <c r="D90" s="13"/>
      <c r="E90" s="3"/>
      <c r="F90" s="114"/>
    </row>
    <row r="91" spans="4:8">
      <c r="D91" s="13"/>
      <c r="E91" s="3"/>
      <c r="F91" s="114"/>
    </row>
    <row r="92" spans="4:8">
      <c r="D92" s="13"/>
      <c r="E92" s="3"/>
      <c r="F92" s="114"/>
    </row>
    <row r="93" spans="4:8">
      <c r="D93" s="13"/>
      <c r="E93" s="3"/>
      <c r="F93" s="114"/>
    </row>
    <row r="94" spans="4:8">
      <c r="D94" s="13"/>
      <c r="E94" s="18"/>
      <c r="F94" s="118"/>
    </row>
    <row r="95" spans="4:8">
      <c r="D95" s="13"/>
    </row>
    <row r="96" spans="4:8">
      <c r="D96" s="13"/>
    </row>
    <row r="97" spans="3:4">
      <c r="D97" s="13"/>
    </row>
    <row r="98" spans="3:4">
      <c r="C98" s="12"/>
      <c r="D98" s="124"/>
    </row>
  </sheetData>
  <mergeCells count="9">
    <mergeCell ref="B63:L63"/>
    <mergeCell ref="B6:L6"/>
    <mergeCell ref="A1:A2"/>
    <mergeCell ref="C1:G1"/>
    <mergeCell ref="H1:I1"/>
    <mergeCell ref="C2:G2"/>
    <mergeCell ref="H2:I2"/>
    <mergeCell ref="B5:L5"/>
    <mergeCell ref="A3:L3"/>
  </mergeCells>
  <pageMargins left="0.53" right="0.56999999999999995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63"/>
  <sheetViews>
    <sheetView workbookViewId="0">
      <selection activeCell="B20" sqref="B20"/>
    </sheetView>
  </sheetViews>
  <sheetFormatPr baseColWidth="10" defaultColWidth="11.42578125" defaultRowHeight="11.25" outlineLevelCol="1"/>
  <cols>
    <col min="1" max="1" width="12.140625" style="76" customWidth="1"/>
    <col min="2" max="2" width="58.85546875" style="35" customWidth="1"/>
    <col min="3" max="3" width="6.7109375" style="35" customWidth="1"/>
    <col min="4" max="4" width="5.7109375" style="35" customWidth="1"/>
    <col min="5" max="5" width="19" style="77" bestFit="1" customWidth="1"/>
    <col min="6" max="6" width="6.42578125" style="35" customWidth="1"/>
    <col min="7" max="7" width="17.5703125" style="35" customWidth="1"/>
    <col min="8" max="8" width="19" style="78" customWidth="1" outlineLevel="1"/>
    <col min="9" max="9" width="22.42578125" style="78" customWidth="1"/>
    <col min="10" max="10" width="11.42578125" style="35"/>
    <col min="11" max="12" width="14.140625" style="35" bestFit="1" customWidth="1"/>
    <col min="13" max="16384" width="11.42578125" style="35"/>
  </cols>
  <sheetData>
    <row r="1" spans="1:9" s="31" customFormat="1" ht="29.25" thickBot="1">
      <c r="A1" s="294"/>
      <c r="B1" s="29" t="s">
        <v>0</v>
      </c>
      <c r="C1" s="296" t="s">
        <v>1</v>
      </c>
      <c r="D1" s="297"/>
      <c r="E1" s="297"/>
      <c r="F1" s="298"/>
      <c r="G1" s="299" t="s">
        <v>137</v>
      </c>
      <c r="H1" s="300"/>
      <c r="I1" s="30" t="s">
        <v>138</v>
      </c>
    </row>
    <row r="2" spans="1:9" s="31" customFormat="1" ht="29.25" customHeight="1" thickBot="1">
      <c r="A2" s="295"/>
      <c r="B2" s="32" t="s">
        <v>4</v>
      </c>
      <c r="C2" s="301" t="s">
        <v>139</v>
      </c>
      <c r="D2" s="302"/>
      <c r="E2" s="302"/>
      <c r="F2" s="303"/>
      <c r="G2" s="304" t="s">
        <v>140</v>
      </c>
      <c r="H2" s="305"/>
      <c r="I2" s="33" t="s">
        <v>7</v>
      </c>
    </row>
    <row r="3" spans="1:9">
      <c r="A3" s="34"/>
      <c r="B3" s="248"/>
      <c r="C3" s="248"/>
      <c r="D3" s="248"/>
      <c r="E3" s="36"/>
      <c r="F3" s="248"/>
      <c r="G3" s="248"/>
      <c r="H3" s="37"/>
      <c r="I3" s="38"/>
    </row>
    <row r="4" spans="1:9" ht="12.75">
      <c r="A4" s="306" t="s">
        <v>8</v>
      </c>
      <c r="B4" s="307"/>
      <c r="C4" s="307"/>
      <c r="D4" s="307"/>
      <c r="E4" s="307"/>
      <c r="F4" s="307"/>
      <c r="G4" s="307"/>
      <c r="H4" s="307"/>
      <c r="I4" s="308"/>
    </row>
    <row r="5" spans="1:9">
      <c r="A5" s="286" t="s">
        <v>141</v>
      </c>
      <c r="B5" s="287"/>
      <c r="C5" s="287"/>
      <c r="D5" s="287"/>
      <c r="E5" s="287"/>
      <c r="F5" s="287"/>
      <c r="G5" s="287"/>
      <c r="H5" s="287"/>
      <c r="I5" s="288"/>
    </row>
    <row r="6" spans="1:9">
      <c r="A6" s="39"/>
      <c r="B6" s="249"/>
      <c r="C6" s="249"/>
      <c r="D6" s="249"/>
      <c r="E6" s="40"/>
      <c r="F6" s="249"/>
      <c r="G6" s="249"/>
      <c r="H6" s="249"/>
      <c r="I6" s="199"/>
    </row>
    <row r="7" spans="1:9">
      <c r="A7" s="39"/>
      <c r="B7" s="249"/>
      <c r="C7" s="249"/>
      <c r="D7" s="249"/>
      <c r="E7" s="40"/>
      <c r="F7" s="249"/>
      <c r="G7" s="249"/>
      <c r="H7" s="249"/>
      <c r="I7" s="199"/>
    </row>
    <row r="8" spans="1:9">
      <c r="A8" s="39"/>
      <c r="B8" s="249"/>
      <c r="C8" s="249"/>
      <c r="D8" s="249"/>
      <c r="E8" s="40"/>
      <c r="F8" s="249"/>
      <c r="G8" s="249"/>
      <c r="H8" s="249"/>
      <c r="I8" s="199"/>
    </row>
    <row r="9" spans="1:9">
      <c r="A9" s="39"/>
      <c r="B9" s="249"/>
      <c r="C9" s="249"/>
      <c r="D9" s="249"/>
      <c r="E9" s="40"/>
      <c r="F9" s="249"/>
      <c r="G9" s="249"/>
      <c r="H9" s="249"/>
      <c r="I9" s="199"/>
    </row>
    <row r="10" spans="1:9" s="44" customFormat="1" ht="12.75">
      <c r="A10" s="41"/>
      <c r="B10" s="250" t="s">
        <v>142</v>
      </c>
      <c r="C10" s="250"/>
      <c r="D10" s="251"/>
      <c r="E10" s="42" t="s">
        <v>605</v>
      </c>
      <c r="F10" s="251"/>
      <c r="G10" s="251"/>
      <c r="H10" s="252" t="s">
        <v>606</v>
      </c>
      <c r="I10" s="43"/>
    </row>
    <row r="11" spans="1:9" s="48" customFormat="1" ht="12.75">
      <c r="A11" s="45"/>
      <c r="B11" s="253"/>
      <c r="C11" s="250"/>
      <c r="D11" s="251"/>
      <c r="E11" s="46"/>
      <c r="F11" s="251"/>
      <c r="G11" s="251"/>
      <c r="H11" s="249"/>
      <c r="I11" s="47"/>
    </row>
    <row r="12" spans="1:9" ht="12.75">
      <c r="A12" s="49"/>
      <c r="B12" s="254"/>
      <c r="C12" s="255"/>
      <c r="D12" s="248"/>
      <c r="E12" s="50"/>
      <c r="F12" s="256"/>
      <c r="G12" s="256"/>
      <c r="H12" s="257"/>
      <c r="I12" s="38"/>
    </row>
    <row r="13" spans="1:9" s="52" customFormat="1" ht="13.5" thickBot="1">
      <c r="A13" s="51" t="s">
        <v>143</v>
      </c>
      <c r="B13" s="171" t="s">
        <v>144</v>
      </c>
      <c r="C13" s="258"/>
      <c r="D13" s="259"/>
      <c r="E13" s="53">
        <f>+E14+E18</f>
        <v>665836848</v>
      </c>
      <c r="F13" s="260"/>
      <c r="G13" s="260"/>
      <c r="H13" s="53">
        <f>+H14+H18</f>
        <v>2152870213</v>
      </c>
      <c r="I13" s="55"/>
    </row>
    <row r="14" spans="1:9" s="52" customFormat="1" ht="12.75">
      <c r="A14" s="51" t="s">
        <v>145</v>
      </c>
      <c r="B14" s="171" t="s">
        <v>146</v>
      </c>
      <c r="C14" s="258"/>
      <c r="D14" s="259"/>
      <c r="E14" s="54">
        <f>+E15+E16</f>
        <v>653111799</v>
      </c>
      <c r="F14" s="260"/>
      <c r="G14" s="260"/>
      <c r="H14" s="54">
        <f>+H15+H16</f>
        <v>2123778485</v>
      </c>
      <c r="I14" s="55"/>
    </row>
    <row r="15" spans="1:9" ht="12.75">
      <c r="A15" s="56" t="s">
        <v>147</v>
      </c>
      <c r="B15" s="174" t="s">
        <v>148</v>
      </c>
      <c r="C15" s="258"/>
      <c r="D15" s="248"/>
      <c r="E15" s="11">
        <f>+VLOOKUP(A15,'ENERO 2022 '!$A$205:$H$335,6,0)</f>
        <v>653111799</v>
      </c>
      <c r="F15" s="257"/>
      <c r="G15" s="257"/>
      <c r="H15" s="57">
        <f>+VLOOKUP(A15,'ENERO 2021'!$A$7:$H$328,6,0)</f>
        <v>2123778485</v>
      </c>
      <c r="I15" s="38"/>
    </row>
    <row r="16" spans="1:9" ht="12.75">
      <c r="A16" s="58" t="s">
        <v>149</v>
      </c>
      <c r="B16" s="174" t="s">
        <v>150</v>
      </c>
      <c r="C16" s="258"/>
      <c r="D16" s="248"/>
      <c r="E16" s="11">
        <v>0</v>
      </c>
      <c r="F16" s="257"/>
      <c r="G16" s="257"/>
      <c r="H16" s="57">
        <v>0</v>
      </c>
      <c r="I16" s="38"/>
    </row>
    <row r="17" spans="1:9" ht="12.75">
      <c r="A17" s="56"/>
      <c r="B17" s="174"/>
      <c r="C17" s="258"/>
      <c r="D17" s="248"/>
      <c r="E17" s="57"/>
      <c r="F17" s="257"/>
      <c r="G17" s="257"/>
      <c r="H17" s="57"/>
      <c r="I17" s="38"/>
    </row>
    <row r="18" spans="1:9" s="52" customFormat="1" ht="12.75">
      <c r="A18" s="51" t="s">
        <v>151</v>
      </c>
      <c r="B18" s="171" t="s">
        <v>152</v>
      </c>
      <c r="C18" s="258"/>
      <c r="D18" s="259"/>
      <c r="E18" s="54">
        <f>+E19+E20+E21</f>
        <v>12725049</v>
      </c>
      <c r="F18" s="260"/>
      <c r="G18" s="260"/>
      <c r="H18" s="54">
        <f>+H19+H20+H21</f>
        <v>29091728</v>
      </c>
      <c r="I18" s="55"/>
    </row>
    <row r="19" spans="1:9" ht="12.75">
      <c r="A19" s="56" t="s">
        <v>153</v>
      </c>
      <c r="B19" s="174" t="s">
        <v>154</v>
      </c>
      <c r="C19" s="258"/>
      <c r="D19" s="248"/>
      <c r="E19" s="11">
        <f>+VLOOKUP(A19,'ENERO 2022 '!$A$205:$H$335,6,0)</f>
        <v>12725049</v>
      </c>
      <c r="F19" s="257"/>
      <c r="G19" s="257"/>
      <c r="H19" s="57">
        <f>+VLOOKUP(A19,'ENERO 2021'!$A$7:$H$328,6,0)</f>
        <v>29091728</v>
      </c>
      <c r="I19" s="38"/>
    </row>
    <row r="20" spans="1:9" ht="12.75">
      <c r="A20" s="59" t="s">
        <v>155</v>
      </c>
      <c r="B20" s="254" t="s">
        <v>156</v>
      </c>
      <c r="C20" s="258"/>
      <c r="D20" s="248"/>
      <c r="E20" s="11">
        <v>0</v>
      </c>
      <c r="F20" s="257"/>
      <c r="G20" s="257"/>
      <c r="H20" s="57">
        <v>0</v>
      </c>
      <c r="I20" s="38"/>
    </row>
    <row r="21" spans="1:9" ht="12.75">
      <c r="A21" s="59"/>
      <c r="B21" s="254" t="s">
        <v>157</v>
      </c>
      <c r="C21" s="258"/>
      <c r="D21" s="248"/>
      <c r="E21" s="11">
        <v>0</v>
      </c>
      <c r="F21" s="257"/>
      <c r="G21" s="257"/>
      <c r="H21" s="57">
        <v>0</v>
      </c>
      <c r="I21" s="38"/>
    </row>
    <row r="22" spans="1:9" ht="12.75">
      <c r="A22" s="59"/>
      <c r="B22" s="261"/>
      <c r="C22" s="258"/>
      <c r="D22" s="248"/>
      <c r="E22" s="50"/>
      <c r="F22" s="257"/>
      <c r="G22" s="257"/>
      <c r="H22" s="50"/>
      <c r="I22" s="38"/>
    </row>
    <row r="23" spans="1:9" s="52" customFormat="1" ht="13.5" thickBot="1">
      <c r="A23" s="51" t="s">
        <v>158</v>
      </c>
      <c r="B23" s="171" t="s">
        <v>159</v>
      </c>
      <c r="C23" s="258"/>
      <c r="D23" s="259"/>
      <c r="E23" s="53">
        <f>+E24+E33+E39</f>
        <v>966839660.9000001</v>
      </c>
      <c r="F23" s="260"/>
      <c r="G23" s="260"/>
      <c r="H23" s="53">
        <f>+H24+H33+H39</f>
        <v>1000282556.84</v>
      </c>
      <c r="I23" s="55"/>
    </row>
    <row r="24" spans="1:9" s="52" customFormat="1" ht="12.75">
      <c r="A24" s="51" t="s">
        <v>160</v>
      </c>
      <c r="B24" s="171" t="s">
        <v>161</v>
      </c>
      <c r="C24" s="258"/>
      <c r="D24" s="259"/>
      <c r="E24" s="54">
        <f>SUM(E25:E31)</f>
        <v>915131758.30000007</v>
      </c>
      <c r="F24" s="260"/>
      <c r="G24" s="260"/>
      <c r="H24" s="54">
        <f>SUM(H25:H31)</f>
        <v>959228890.84000003</v>
      </c>
      <c r="I24" s="55"/>
    </row>
    <row r="25" spans="1:9" ht="12.75">
      <c r="A25" s="56" t="s">
        <v>162</v>
      </c>
      <c r="B25" s="174" t="s">
        <v>163</v>
      </c>
      <c r="C25" s="258"/>
      <c r="D25" s="248"/>
      <c r="E25" s="11">
        <f>+VLOOKUP(A25,'ENERO 2022 '!$A$205:$H$335,6,0)</f>
        <v>503174760.19999999</v>
      </c>
      <c r="F25" s="260"/>
      <c r="G25" s="260"/>
      <c r="H25" s="57">
        <f>+VLOOKUP(A25,'ENERO 2021'!$A$7:$H$328,6,0)</f>
        <v>523630134</v>
      </c>
      <c r="I25" s="38"/>
    </row>
    <row r="26" spans="1:9" ht="12.75">
      <c r="A26" s="56" t="s">
        <v>164</v>
      </c>
      <c r="B26" s="174" t="s">
        <v>165</v>
      </c>
      <c r="C26" s="258"/>
      <c r="D26" s="248"/>
      <c r="E26" s="11">
        <f>+VLOOKUP(A26,'ENERO 2022 '!$A$205:$H$335,6,0)</f>
        <v>133147900</v>
      </c>
      <c r="F26" s="257"/>
      <c r="G26" s="257"/>
      <c r="H26" s="57">
        <f>+VLOOKUP(A26,'ENERO 2021'!$A$7:$H$328,6,0)</f>
        <v>130569600</v>
      </c>
      <c r="I26" s="38"/>
    </row>
    <row r="27" spans="1:9" ht="12.75">
      <c r="A27" s="56" t="s">
        <v>166</v>
      </c>
      <c r="B27" s="174" t="s">
        <v>167</v>
      </c>
      <c r="C27" s="258"/>
      <c r="D27" s="248"/>
      <c r="E27" s="11">
        <f>+VLOOKUP(A27,'ENERO 2022 '!$A$205:$H$335,6,0)</f>
        <v>25794800</v>
      </c>
      <c r="F27" s="257"/>
      <c r="G27" s="257"/>
      <c r="H27" s="57">
        <f>+VLOOKUP(A27,'ENERO 2021'!$A$7:$H$328,6,0)</f>
        <v>24533400</v>
      </c>
      <c r="I27" s="38"/>
    </row>
    <row r="28" spans="1:9" ht="12.75">
      <c r="A28" s="56" t="s">
        <v>168</v>
      </c>
      <c r="B28" s="174" t="s">
        <v>169</v>
      </c>
      <c r="C28" s="258"/>
      <c r="D28" s="248"/>
      <c r="E28" s="11">
        <f>+VLOOKUP(A28,'ENERO 2022 '!$A$205:$H$335,6,0)</f>
        <v>164684046.96000001</v>
      </c>
      <c r="F28" s="260"/>
      <c r="G28" s="260"/>
      <c r="H28" s="57">
        <f>+VLOOKUP(A28,'ENERO 2021'!$A$7:$H$328,6,0)</f>
        <v>177331971</v>
      </c>
      <c r="I28" s="38"/>
    </row>
    <row r="29" spans="1:9" ht="12.75">
      <c r="A29" s="56" t="s">
        <v>170</v>
      </c>
      <c r="B29" s="174" t="s">
        <v>171</v>
      </c>
      <c r="C29" s="258"/>
      <c r="D29" s="248"/>
      <c r="E29" s="11">
        <v>0</v>
      </c>
      <c r="F29" s="257"/>
      <c r="G29" s="257"/>
      <c r="H29" s="57">
        <v>0</v>
      </c>
      <c r="I29" s="38"/>
    </row>
    <row r="30" spans="1:9" ht="12.75">
      <c r="A30" s="56" t="s">
        <v>172</v>
      </c>
      <c r="B30" s="174" t="s">
        <v>173</v>
      </c>
      <c r="C30" s="258"/>
      <c r="D30" s="248"/>
      <c r="E30" s="11">
        <f>+VLOOKUP(A30,'ENERO 2022 '!$A$205:$H$335,6,0)</f>
        <v>88330251.140000001</v>
      </c>
      <c r="F30" s="257"/>
      <c r="G30" s="257"/>
      <c r="H30" s="57">
        <f>+VLOOKUP(A30,'ENERO 2021'!$A$7:$H$328,6,0)</f>
        <v>103163785.84</v>
      </c>
      <c r="I30" s="38"/>
    </row>
    <row r="31" spans="1:9" ht="12.75">
      <c r="A31" s="56" t="s">
        <v>174</v>
      </c>
      <c r="B31" s="174" t="s">
        <v>175</v>
      </c>
      <c r="C31" s="258"/>
      <c r="D31" s="248"/>
      <c r="E31" s="11">
        <v>0</v>
      </c>
      <c r="F31" s="257"/>
      <c r="G31" s="257"/>
      <c r="H31" s="57">
        <v>0</v>
      </c>
      <c r="I31" s="38"/>
    </row>
    <row r="32" spans="1:9" ht="12.75">
      <c r="A32" s="56"/>
      <c r="B32" s="174"/>
      <c r="C32" s="258"/>
      <c r="D32" s="248"/>
      <c r="E32" s="60"/>
      <c r="F32" s="257"/>
      <c r="G32" s="257"/>
      <c r="H32" s="60"/>
      <c r="I32" s="38"/>
    </row>
    <row r="33" spans="1:12" s="52" customFormat="1" ht="25.5">
      <c r="A33" s="56" t="s">
        <v>176</v>
      </c>
      <c r="B33" s="171" t="s">
        <v>177</v>
      </c>
      <c r="C33" s="258"/>
      <c r="D33" s="259"/>
      <c r="E33" s="61">
        <f>SUM(E34:E37)</f>
        <v>40210101.600000001</v>
      </c>
      <c r="F33" s="260"/>
      <c r="G33" s="260" t="s">
        <v>178</v>
      </c>
      <c r="H33" s="61">
        <f>SUM(H34:H37)</f>
        <v>41053345</v>
      </c>
      <c r="I33" s="55"/>
    </row>
    <row r="34" spans="1:12" ht="12.75">
      <c r="A34" s="56"/>
      <c r="B34" s="174" t="s">
        <v>180</v>
      </c>
      <c r="C34" s="258"/>
      <c r="D34" s="259"/>
      <c r="E34" s="11">
        <v>0</v>
      </c>
      <c r="F34" s="260"/>
      <c r="G34" s="260"/>
      <c r="H34" s="57">
        <v>0</v>
      </c>
      <c r="I34" s="55"/>
    </row>
    <row r="35" spans="1:12" ht="12.75">
      <c r="A35" s="56" t="s">
        <v>179</v>
      </c>
      <c r="B35" s="174" t="s">
        <v>182</v>
      </c>
      <c r="C35" s="258"/>
      <c r="D35" s="248"/>
      <c r="E35" s="11">
        <f>+VLOOKUP(A35,'ENERO 2022 '!$A$205:$H$335,6,0)</f>
        <v>30132314.600000001</v>
      </c>
      <c r="F35" s="257"/>
      <c r="G35" s="257"/>
      <c r="H35" s="57">
        <f>+VLOOKUP(A35,'ENERO 2021'!$A$7:$H$328,6,0)</f>
        <v>25102184</v>
      </c>
      <c r="I35" s="38"/>
    </row>
    <row r="36" spans="1:12" ht="12.75">
      <c r="A36" s="56" t="s">
        <v>181</v>
      </c>
      <c r="B36" s="174" t="s">
        <v>184</v>
      </c>
      <c r="C36" s="258"/>
      <c r="D36" s="248"/>
      <c r="E36" s="11">
        <f>+VLOOKUP(A36,'ENERO 2022 '!$A$205:$H$335,6,0)</f>
        <v>1896637</v>
      </c>
      <c r="F36" s="260"/>
      <c r="G36" s="260"/>
      <c r="H36" s="57">
        <f>+VLOOKUP(A36,'ENERO 2021'!$A$7:$H$328,6,0)</f>
        <v>15951161</v>
      </c>
      <c r="I36" s="38"/>
    </row>
    <row r="37" spans="1:12" ht="12.75">
      <c r="A37" s="56" t="s">
        <v>183</v>
      </c>
      <c r="B37" s="174" t="s">
        <v>185</v>
      </c>
      <c r="C37" s="258"/>
      <c r="D37" s="248"/>
      <c r="E37" s="11">
        <f>+VLOOKUP(A37,'ENERO 2022 '!$A$205:$H$335,6,0)</f>
        <v>8181150</v>
      </c>
      <c r="F37" s="257"/>
      <c r="G37" s="257"/>
      <c r="H37" s="57">
        <v>0</v>
      </c>
      <c r="I37" s="38"/>
    </row>
    <row r="38" spans="1:12" s="52" customFormat="1" ht="12.75">
      <c r="A38" s="56" t="s">
        <v>186</v>
      </c>
      <c r="B38" s="174"/>
      <c r="C38" s="258"/>
      <c r="D38" s="248"/>
      <c r="E38" s="60"/>
      <c r="F38" s="257"/>
      <c r="G38" s="257"/>
      <c r="H38" s="60"/>
      <c r="I38" s="38"/>
    </row>
    <row r="39" spans="1:12" ht="13.5" thickBot="1">
      <c r="A39" s="56" t="s">
        <v>187</v>
      </c>
      <c r="B39" s="171" t="s">
        <v>188</v>
      </c>
      <c r="C39" s="258"/>
      <c r="D39" s="259"/>
      <c r="E39" s="53">
        <f>+E40+E41+E42</f>
        <v>11497801</v>
      </c>
      <c r="F39" s="260"/>
      <c r="G39" s="260"/>
      <c r="H39" s="53">
        <f>+H40+H41+H42</f>
        <v>321</v>
      </c>
      <c r="I39" s="55"/>
    </row>
    <row r="40" spans="1:12" ht="12.75">
      <c r="A40" s="56"/>
      <c r="B40" s="174" t="s">
        <v>154</v>
      </c>
      <c r="C40" s="258"/>
      <c r="D40" s="248"/>
      <c r="E40" s="11">
        <v>0</v>
      </c>
      <c r="F40" s="257"/>
      <c r="G40" s="257"/>
      <c r="H40" s="57">
        <v>0</v>
      </c>
      <c r="I40" s="38"/>
      <c r="K40" s="125"/>
    </row>
    <row r="41" spans="1:12" ht="12.75">
      <c r="A41" s="56" t="s">
        <v>529</v>
      </c>
      <c r="B41" s="174" t="s">
        <v>189</v>
      </c>
      <c r="C41" s="258"/>
      <c r="D41" s="248"/>
      <c r="E41" s="11">
        <v>0</v>
      </c>
      <c r="F41" s="257"/>
      <c r="G41" s="257"/>
      <c r="H41" s="57">
        <f>+VLOOKUP(A41,'ENERO 2021'!$A$7:$H$328,6,0)</f>
        <v>321</v>
      </c>
      <c r="I41" s="38"/>
    </row>
    <row r="42" spans="1:12" ht="12.75">
      <c r="A42" s="56" t="s">
        <v>533</v>
      </c>
      <c r="B42" s="174" t="s">
        <v>190</v>
      </c>
      <c r="C42" s="258"/>
      <c r="D42" s="248"/>
      <c r="E42" s="11">
        <f>+VLOOKUP(A42,'ENERO 2022 '!$A$205:$H$335,6,0)</f>
        <v>11497801</v>
      </c>
      <c r="F42" s="257"/>
      <c r="G42" s="257"/>
      <c r="H42" s="57">
        <v>0</v>
      </c>
      <c r="I42" s="38"/>
    </row>
    <row r="43" spans="1:12" ht="12.75">
      <c r="A43" s="56"/>
      <c r="B43" s="174"/>
      <c r="C43" s="258"/>
      <c r="D43" s="248"/>
      <c r="E43" s="57"/>
      <c r="F43" s="257"/>
      <c r="G43" s="257"/>
      <c r="H43" s="57">
        <v>0</v>
      </c>
      <c r="I43" s="38"/>
    </row>
    <row r="44" spans="1:12" ht="17.25" customHeight="1" thickBot="1">
      <c r="A44" s="63"/>
      <c r="B44" s="174" t="s">
        <v>191</v>
      </c>
      <c r="C44" s="255"/>
      <c r="D44" s="248"/>
      <c r="E44" s="62">
        <f>+E13-E23</f>
        <v>-301002812.9000001</v>
      </c>
      <c r="F44" s="257"/>
      <c r="G44" s="257"/>
      <c r="H44" s="62">
        <f>+H13-H23</f>
        <v>1152587656.1599998</v>
      </c>
      <c r="I44" s="38"/>
      <c r="L44" s="125"/>
    </row>
    <row r="45" spans="1:12" ht="15.75" thickTop="1">
      <c r="A45" s="63"/>
      <c r="B45" s="262"/>
      <c r="C45" s="255"/>
      <c r="D45" s="248"/>
      <c r="E45" s="64"/>
      <c r="F45" s="260"/>
      <c r="G45" s="260"/>
      <c r="H45" s="65"/>
      <c r="I45" s="38"/>
    </row>
    <row r="46" spans="1:12" ht="30" customHeight="1">
      <c r="A46" s="63"/>
      <c r="B46" s="262"/>
      <c r="C46" s="255"/>
      <c r="D46" s="248"/>
      <c r="E46" s="64"/>
      <c r="F46" s="263"/>
      <c r="G46" s="263"/>
      <c r="H46" s="263"/>
      <c r="I46" s="66"/>
    </row>
    <row r="47" spans="1:12" ht="15">
      <c r="A47" s="63"/>
      <c r="B47" s="289"/>
      <c r="C47" s="289"/>
      <c r="D47" s="289"/>
      <c r="E47" s="289"/>
      <c r="F47" s="289"/>
      <c r="G47" s="289"/>
      <c r="H47" s="264"/>
      <c r="I47" s="66"/>
    </row>
    <row r="48" spans="1:12" ht="15">
      <c r="A48" s="63"/>
      <c r="B48" s="289"/>
      <c r="C48" s="289"/>
      <c r="D48" s="289"/>
      <c r="E48" s="289"/>
      <c r="F48" s="289"/>
      <c r="G48" s="289"/>
      <c r="H48" s="264"/>
      <c r="I48" s="66"/>
    </row>
    <row r="49" spans="1:9" ht="15">
      <c r="A49" s="63"/>
      <c r="B49" s="264"/>
      <c r="C49" s="264"/>
      <c r="D49" s="264"/>
      <c r="E49" s="264"/>
      <c r="F49" s="264"/>
      <c r="G49" s="264"/>
      <c r="H49" s="264"/>
      <c r="I49" s="66"/>
    </row>
    <row r="50" spans="1:9" ht="15">
      <c r="A50" s="63"/>
      <c r="B50" s="290"/>
      <c r="C50" s="290"/>
      <c r="D50" s="290"/>
      <c r="E50" s="290"/>
      <c r="F50" s="290"/>
      <c r="G50" s="290"/>
      <c r="H50" s="290"/>
      <c r="I50" s="67"/>
    </row>
    <row r="51" spans="1:9" ht="15">
      <c r="A51" s="63"/>
      <c r="B51" s="290"/>
      <c r="C51" s="290"/>
      <c r="D51" s="290"/>
      <c r="E51" s="290"/>
      <c r="F51" s="290"/>
      <c r="G51" s="290"/>
      <c r="H51" s="290"/>
      <c r="I51" s="66"/>
    </row>
    <row r="52" spans="1:9" ht="15">
      <c r="A52" s="63"/>
      <c r="B52" s="68"/>
      <c r="C52" s="255"/>
      <c r="D52" s="263"/>
      <c r="E52" s="64"/>
      <c r="F52" s="263"/>
      <c r="G52" s="263"/>
      <c r="H52" s="69"/>
      <c r="I52" s="66"/>
    </row>
    <row r="53" spans="1:9" ht="15">
      <c r="A53" s="63"/>
      <c r="B53" s="68"/>
      <c r="C53" s="255"/>
      <c r="D53" s="263"/>
      <c r="E53" s="64"/>
      <c r="F53" s="263"/>
      <c r="G53" s="263"/>
      <c r="H53" s="69"/>
      <c r="I53" s="66"/>
    </row>
    <row r="54" spans="1:9" ht="15">
      <c r="A54" s="63"/>
      <c r="B54" s="68"/>
      <c r="C54" s="255"/>
      <c r="D54" s="263"/>
      <c r="E54" s="64"/>
      <c r="F54" s="263"/>
      <c r="G54" s="263"/>
      <c r="H54" s="69"/>
      <c r="I54" s="66"/>
    </row>
    <row r="55" spans="1:9" ht="15">
      <c r="A55" s="63"/>
      <c r="B55" s="261"/>
      <c r="C55" s="255"/>
      <c r="D55" s="248"/>
      <c r="E55" s="42"/>
      <c r="F55" s="260"/>
      <c r="G55" s="260"/>
      <c r="H55" s="70"/>
      <c r="I55" s="71"/>
    </row>
    <row r="56" spans="1:9" ht="15">
      <c r="A56" s="63"/>
      <c r="B56" s="261" t="s">
        <v>129</v>
      </c>
      <c r="C56" s="255"/>
      <c r="D56" s="265"/>
      <c r="E56" s="248"/>
      <c r="F56" s="260"/>
      <c r="G56" s="42" t="s">
        <v>130</v>
      </c>
      <c r="H56" s="248"/>
      <c r="I56" s="72"/>
    </row>
    <row r="57" spans="1:9" ht="15">
      <c r="A57" s="63"/>
      <c r="B57" s="261" t="s">
        <v>131</v>
      </c>
      <c r="C57" s="255"/>
      <c r="D57" s="265"/>
      <c r="E57" s="248"/>
      <c r="F57" s="260"/>
      <c r="G57" s="42" t="s">
        <v>132</v>
      </c>
      <c r="H57" s="248"/>
      <c r="I57" s="72"/>
    </row>
    <row r="58" spans="1:9" ht="15">
      <c r="A58" s="63"/>
      <c r="B58" s="266"/>
      <c r="C58" s="255"/>
      <c r="D58" s="257"/>
      <c r="E58" s="248"/>
      <c r="F58" s="260"/>
      <c r="G58" s="42" t="s">
        <v>133</v>
      </c>
      <c r="H58" s="248"/>
      <c r="I58" s="72"/>
    </row>
    <row r="59" spans="1:9" ht="12.75">
      <c r="A59" s="34"/>
      <c r="B59" s="266"/>
      <c r="C59" s="255"/>
      <c r="D59" s="248"/>
      <c r="E59" s="248"/>
      <c r="F59" s="257"/>
      <c r="G59" s="248" t="s">
        <v>134</v>
      </c>
      <c r="H59" s="248"/>
      <c r="I59" s="71"/>
    </row>
    <row r="60" spans="1:9" ht="12.75">
      <c r="A60" s="126"/>
      <c r="B60" s="266"/>
      <c r="C60" s="255"/>
      <c r="D60" s="257"/>
      <c r="E60" s="50"/>
      <c r="F60" s="257"/>
      <c r="G60" s="257"/>
      <c r="H60" s="73"/>
      <c r="I60" s="71"/>
    </row>
    <row r="61" spans="1:9" ht="13.5" thickBot="1">
      <c r="A61" s="34"/>
      <c r="B61" s="266"/>
      <c r="C61" s="255"/>
      <c r="D61" s="257"/>
      <c r="E61" s="50"/>
      <c r="F61" s="257"/>
      <c r="G61" s="257"/>
      <c r="H61" s="73"/>
      <c r="I61" s="71"/>
    </row>
    <row r="62" spans="1:9" ht="15.75" customHeight="1" thickBot="1">
      <c r="A62" s="291" t="s">
        <v>192</v>
      </c>
      <c r="B62" s="292"/>
      <c r="C62" s="292"/>
      <c r="D62" s="292"/>
      <c r="E62" s="292"/>
      <c r="F62" s="292"/>
      <c r="G62" s="292"/>
      <c r="H62" s="292"/>
      <c r="I62" s="293"/>
    </row>
    <row r="63" spans="1:9">
      <c r="B63" s="48"/>
      <c r="C63" s="48"/>
      <c r="D63" s="48"/>
      <c r="E63" s="74"/>
      <c r="F63" s="48"/>
      <c r="G63" s="48"/>
      <c r="H63" s="75"/>
      <c r="I63" s="75"/>
    </row>
  </sheetData>
  <mergeCells count="10">
    <mergeCell ref="A5:I5"/>
    <mergeCell ref="B47:G48"/>
    <mergeCell ref="B50:H51"/>
    <mergeCell ref="A62:I62"/>
    <mergeCell ref="A1:A2"/>
    <mergeCell ref="C1:F1"/>
    <mergeCell ref="G1:H1"/>
    <mergeCell ref="C2:F2"/>
    <mergeCell ref="G2:H2"/>
    <mergeCell ref="A4:I4"/>
  </mergeCells>
  <pageMargins left="0.43" right="0.18" top="0.74803149606299213" bottom="0.74803149606299213" header="0.31496062992125984" footer="0.31496062992125984"/>
  <pageSetup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7"/>
  <sheetViews>
    <sheetView workbookViewId="0">
      <selection activeCell="D8" sqref="D8"/>
    </sheetView>
  </sheetViews>
  <sheetFormatPr baseColWidth="10" defaultColWidth="11.42578125" defaultRowHeight="15"/>
  <cols>
    <col min="1" max="1" width="13.7109375" style="133" bestFit="1" customWidth="1"/>
    <col min="2" max="2" width="42" style="133" customWidth="1"/>
    <col min="3" max="3" width="19.28515625" style="203" customWidth="1"/>
    <col min="4" max="5" width="20.5703125" style="203" customWidth="1"/>
    <col min="6" max="6" width="19.28515625" style="203" customWidth="1"/>
    <col min="7" max="7" width="19.28515625" style="204" customWidth="1"/>
    <col min="8" max="8" width="17.85546875" style="204" customWidth="1"/>
    <col min="9" max="10" width="17.7109375" style="133" bestFit="1" customWidth="1"/>
    <col min="11" max="16384" width="11.42578125" style="133"/>
  </cols>
  <sheetData>
    <row r="1" spans="1:10" s="129" customFormat="1" ht="30">
      <c r="A1" s="128" t="s">
        <v>193</v>
      </c>
      <c r="B1" s="128" t="s">
        <v>194</v>
      </c>
      <c r="C1" s="200"/>
      <c r="D1" s="201"/>
      <c r="E1" s="201"/>
      <c r="F1" s="200"/>
      <c r="G1" s="201"/>
      <c r="H1" s="201"/>
    </row>
    <row r="2" spans="1:10" s="129" customFormat="1" ht="30">
      <c r="A2" s="128" t="s">
        <v>195</v>
      </c>
      <c r="B2" s="128" t="s">
        <v>196</v>
      </c>
      <c r="C2" s="200"/>
      <c r="D2" s="201"/>
      <c r="E2" s="201"/>
      <c r="F2" s="200"/>
      <c r="G2" s="201"/>
      <c r="H2" s="201"/>
    </row>
    <row r="3" spans="1:10" s="129" customFormat="1" ht="30">
      <c r="A3" s="128" t="s">
        <v>197</v>
      </c>
      <c r="B3" s="130" t="s">
        <v>596</v>
      </c>
      <c r="C3" s="200"/>
      <c r="D3" s="201"/>
      <c r="E3" s="201"/>
      <c r="F3" s="200"/>
      <c r="G3" s="201"/>
      <c r="H3" s="201"/>
    </row>
    <row r="4" spans="1:10" s="129" customFormat="1" ht="30">
      <c r="A4" s="128" t="s">
        <v>198</v>
      </c>
      <c r="B4" s="147" t="s">
        <v>597</v>
      </c>
      <c r="C4" s="200"/>
      <c r="D4" s="201"/>
      <c r="E4" s="201"/>
      <c r="F4" s="200"/>
      <c r="G4" s="201"/>
      <c r="H4" s="201"/>
    </row>
    <row r="5" spans="1:10" s="129" customFormat="1" ht="15.75" thickBot="1">
      <c r="A5" s="131"/>
      <c r="B5" s="131"/>
      <c r="C5" s="200"/>
      <c r="D5" s="201"/>
      <c r="E5" s="201"/>
      <c r="F5" s="200"/>
      <c r="G5" s="201"/>
      <c r="H5" s="201"/>
    </row>
    <row r="6" spans="1:10" s="132" customFormat="1">
      <c r="A6" s="137" t="s">
        <v>589</v>
      </c>
      <c r="B6" s="138" t="s">
        <v>195</v>
      </c>
      <c r="C6" s="202" t="s">
        <v>590</v>
      </c>
      <c r="D6" s="202" t="s">
        <v>591</v>
      </c>
      <c r="E6" s="202" t="s">
        <v>592</v>
      </c>
      <c r="F6" s="202" t="s">
        <v>593</v>
      </c>
      <c r="G6" s="202" t="s">
        <v>594</v>
      </c>
      <c r="H6" s="202" t="s">
        <v>595</v>
      </c>
    </row>
    <row r="7" spans="1:10">
      <c r="A7" s="139" t="s">
        <v>199</v>
      </c>
      <c r="B7" s="140" t="s">
        <v>200</v>
      </c>
      <c r="C7" s="205">
        <v>20146040706.709999</v>
      </c>
      <c r="D7" s="205">
        <v>5036692914.21</v>
      </c>
      <c r="E7" s="205">
        <v>4224585061.98</v>
      </c>
      <c r="F7" s="206">
        <v>20958148558.939999</v>
      </c>
      <c r="G7" s="206">
        <v>11309195771.65</v>
      </c>
      <c r="H7" s="206">
        <v>9648952787.2900009</v>
      </c>
      <c r="I7" s="197">
        <f>+F7-F85-F190</f>
        <v>-301002812.90000153</v>
      </c>
      <c r="J7" s="197">
        <f>+F205-F214</f>
        <v>-301002812.89999998</v>
      </c>
    </row>
    <row r="8" spans="1:10">
      <c r="A8" s="141" t="s">
        <v>16</v>
      </c>
      <c r="B8" s="142" t="s">
        <v>17</v>
      </c>
      <c r="C8" s="207">
        <v>661942078.62</v>
      </c>
      <c r="D8" s="207">
        <v>2712138889.3299999</v>
      </c>
      <c r="E8" s="207">
        <v>1391947627</v>
      </c>
      <c r="F8" s="208">
        <v>1982133340.95</v>
      </c>
      <c r="G8" s="208">
        <v>1982133340.95</v>
      </c>
      <c r="H8" s="208">
        <v>0</v>
      </c>
    </row>
    <row r="9" spans="1:10">
      <c r="A9" s="143" t="s">
        <v>20</v>
      </c>
      <c r="B9" s="144" t="s">
        <v>21</v>
      </c>
      <c r="C9" s="209">
        <v>0</v>
      </c>
      <c r="D9" s="209">
        <v>12000000</v>
      </c>
      <c r="E9" s="209">
        <v>0</v>
      </c>
      <c r="F9" s="210">
        <v>12000000</v>
      </c>
      <c r="G9" s="210">
        <v>12000000</v>
      </c>
      <c r="H9" s="210">
        <v>0</v>
      </c>
    </row>
    <row r="10" spans="1:10">
      <c r="A10" s="145" t="s">
        <v>201</v>
      </c>
      <c r="B10" s="146" t="s">
        <v>202</v>
      </c>
      <c r="C10" s="211">
        <v>0</v>
      </c>
      <c r="D10" s="211">
        <v>12000000</v>
      </c>
      <c r="E10" s="211">
        <v>0</v>
      </c>
      <c r="F10" s="212">
        <v>12000000</v>
      </c>
      <c r="G10" s="212">
        <v>12000000</v>
      </c>
      <c r="H10" s="212">
        <v>0</v>
      </c>
    </row>
    <row r="11" spans="1:10">
      <c r="A11" s="145" t="s">
        <v>203</v>
      </c>
      <c r="B11" s="146" t="s">
        <v>204</v>
      </c>
      <c r="C11" s="211">
        <v>0</v>
      </c>
      <c r="D11" s="211">
        <v>12000000</v>
      </c>
      <c r="E11" s="211">
        <v>0</v>
      </c>
      <c r="F11" s="212">
        <v>12000000</v>
      </c>
      <c r="G11" s="212">
        <v>12000000</v>
      </c>
      <c r="H11" s="212">
        <v>0</v>
      </c>
    </row>
    <row r="12" spans="1:10">
      <c r="A12" s="143" t="s">
        <v>24</v>
      </c>
      <c r="B12" s="144" t="s">
        <v>25</v>
      </c>
      <c r="C12" s="209">
        <v>661942078.62</v>
      </c>
      <c r="D12" s="209">
        <v>2700138889.3299999</v>
      </c>
      <c r="E12" s="209">
        <v>1391947627</v>
      </c>
      <c r="F12" s="210">
        <v>1970133340.95</v>
      </c>
      <c r="G12" s="210">
        <v>1970133340.95</v>
      </c>
      <c r="H12" s="210">
        <v>0</v>
      </c>
    </row>
    <row r="13" spans="1:10">
      <c r="A13" s="145" t="s">
        <v>205</v>
      </c>
      <c r="B13" s="146" t="s">
        <v>204</v>
      </c>
      <c r="C13" s="211">
        <v>661942078.62</v>
      </c>
      <c r="D13" s="211">
        <v>2700138889.3299999</v>
      </c>
      <c r="E13" s="211">
        <v>1391947627</v>
      </c>
      <c r="F13" s="212">
        <v>1970133340.95</v>
      </c>
      <c r="G13" s="212">
        <v>1970133340.95</v>
      </c>
      <c r="H13" s="212">
        <v>0</v>
      </c>
    </row>
    <row r="14" spans="1:10">
      <c r="A14" s="145" t="s">
        <v>206</v>
      </c>
      <c r="B14" s="146" t="s">
        <v>204</v>
      </c>
      <c r="C14" s="211">
        <v>661942078.62</v>
      </c>
      <c r="D14" s="211">
        <v>2700138889.3299999</v>
      </c>
      <c r="E14" s="211">
        <v>1391947627</v>
      </c>
      <c r="F14" s="212">
        <v>1970133340.95</v>
      </c>
      <c r="G14" s="212">
        <v>1970133340.95</v>
      </c>
      <c r="H14" s="212">
        <v>0</v>
      </c>
    </row>
    <row r="15" spans="1:10">
      <c r="A15" s="141" t="s">
        <v>28</v>
      </c>
      <c r="B15" s="142" t="s">
        <v>207</v>
      </c>
      <c r="C15" s="207">
        <v>4613197485.5699997</v>
      </c>
      <c r="D15" s="207">
        <v>1122616589</v>
      </c>
      <c r="E15" s="207">
        <v>1483813222</v>
      </c>
      <c r="F15" s="208">
        <v>4252000852.5700002</v>
      </c>
      <c r="G15" s="208">
        <v>2072182592.6700001</v>
      </c>
      <c r="H15" s="208">
        <v>2179818259.9000001</v>
      </c>
    </row>
    <row r="16" spans="1:10" ht="25.5">
      <c r="A16" s="143" t="s">
        <v>32</v>
      </c>
      <c r="B16" s="144" t="s">
        <v>33</v>
      </c>
      <c r="C16" s="209">
        <v>5533507110.6700001</v>
      </c>
      <c r="D16" s="209">
        <v>1113445715</v>
      </c>
      <c r="E16" s="209">
        <v>1479227785</v>
      </c>
      <c r="F16" s="210">
        <v>5167725040.6700001</v>
      </c>
      <c r="G16" s="210">
        <v>2058260469.6700001</v>
      </c>
      <c r="H16" s="210">
        <v>3109464571</v>
      </c>
    </row>
    <row r="17" spans="1:8">
      <c r="A17" s="145" t="s">
        <v>208</v>
      </c>
      <c r="B17" s="146" t="s">
        <v>209</v>
      </c>
      <c r="C17" s="211">
        <v>5533507110.6700001</v>
      </c>
      <c r="D17" s="211">
        <v>1113445715</v>
      </c>
      <c r="E17" s="211">
        <v>1479227785</v>
      </c>
      <c r="F17" s="212">
        <v>5167725040.6700001</v>
      </c>
      <c r="G17" s="212">
        <v>2058260469.6700001</v>
      </c>
      <c r="H17" s="212">
        <v>3109464571</v>
      </c>
    </row>
    <row r="18" spans="1:8">
      <c r="A18" s="145" t="s">
        <v>210</v>
      </c>
      <c r="B18" s="146" t="s">
        <v>209</v>
      </c>
      <c r="C18" s="211">
        <v>5533507110.6700001</v>
      </c>
      <c r="D18" s="211">
        <v>1113445715</v>
      </c>
      <c r="E18" s="211">
        <v>1479227785</v>
      </c>
      <c r="F18" s="212">
        <v>5167725040.6700001</v>
      </c>
      <c r="G18" s="212">
        <v>2058260469.6700001</v>
      </c>
      <c r="H18" s="212">
        <v>3109464571</v>
      </c>
    </row>
    <row r="19" spans="1:8">
      <c r="A19" s="143" t="s">
        <v>36</v>
      </c>
      <c r="B19" s="144" t="s">
        <v>37</v>
      </c>
      <c r="C19" s="209">
        <v>52327327.899999999</v>
      </c>
      <c r="D19" s="209">
        <v>9170874</v>
      </c>
      <c r="E19" s="209">
        <v>4585437</v>
      </c>
      <c r="F19" s="210">
        <v>56912764.899999999</v>
      </c>
      <c r="G19" s="210">
        <v>13922123</v>
      </c>
      <c r="H19" s="210">
        <v>42990641.899999999</v>
      </c>
    </row>
    <row r="20" spans="1:8">
      <c r="A20" s="145" t="s">
        <v>211</v>
      </c>
      <c r="B20" s="146" t="s">
        <v>212</v>
      </c>
      <c r="C20" s="211">
        <v>52327327.899999999</v>
      </c>
      <c r="D20" s="211">
        <v>9170874</v>
      </c>
      <c r="E20" s="211">
        <v>4585437</v>
      </c>
      <c r="F20" s="212">
        <v>56912764.899999999</v>
      </c>
      <c r="G20" s="212">
        <v>13922123</v>
      </c>
      <c r="H20" s="212">
        <v>42990641.899999999</v>
      </c>
    </row>
    <row r="21" spans="1:8">
      <c r="A21" s="145" t="s">
        <v>213</v>
      </c>
      <c r="B21" s="146" t="s">
        <v>212</v>
      </c>
      <c r="C21" s="211">
        <v>52327327.899999999</v>
      </c>
      <c r="D21" s="211">
        <v>9170874</v>
      </c>
      <c r="E21" s="211">
        <v>4585437</v>
      </c>
      <c r="F21" s="212">
        <v>56912764.899999999</v>
      </c>
      <c r="G21" s="212">
        <v>13922123</v>
      </c>
      <c r="H21" s="212">
        <v>42990641.899999999</v>
      </c>
    </row>
    <row r="22" spans="1:8" ht="25.5">
      <c r="A22" s="143" t="s">
        <v>40</v>
      </c>
      <c r="B22" s="144" t="s">
        <v>41</v>
      </c>
      <c r="C22" s="209">
        <v>-972636953</v>
      </c>
      <c r="D22" s="209">
        <v>0</v>
      </c>
      <c r="E22" s="209">
        <v>0</v>
      </c>
      <c r="F22" s="210">
        <v>-972636953</v>
      </c>
      <c r="G22" s="210">
        <v>0</v>
      </c>
      <c r="H22" s="210">
        <v>-972636953</v>
      </c>
    </row>
    <row r="23" spans="1:8">
      <c r="A23" s="145" t="s">
        <v>214</v>
      </c>
      <c r="B23" s="146" t="s">
        <v>215</v>
      </c>
      <c r="C23" s="211">
        <v>-972636953</v>
      </c>
      <c r="D23" s="211">
        <v>0</v>
      </c>
      <c r="E23" s="211">
        <v>0</v>
      </c>
      <c r="F23" s="212">
        <v>-972636953</v>
      </c>
      <c r="G23" s="212">
        <v>0</v>
      </c>
      <c r="H23" s="212">
        <v>-972636953</v>
      </c>
    </row>
    <row r="24" spans="1:8">
      <c r="A24" s="145" t="s">
        <v>216</v>
      </c>
      <c r="B24" s="146" t="s">
        <v>215</v>
      </c>
      <c r="C24" s="211">
        <v>-972636953</v>
      </c>
      <c r="D24" s="211">
        <v>0</v>
      </c>
      <c r="E24" s="211">
        <v>0</v>
      </c>
      <c r="F24" s="212">
        <v>-972636953</v>
      </c>
      <c r="G24" s="212">
        <v>0</v>
      </c>
      <c r="H24" s="212">
        <v>-972636953</v>
      </c>
    </row>
    <row r="25" spans="1:8">
      <c r="A25" s="141" t="s">
        <v>68</v>
      </c>
      <c r="B25" s="142" t="s">
        <v>69</v>
      </c>
      <c r="C25" s="207">
        <v>7443933695.4799995</v>
      </c>
      <c r="D25" s="207">
        <v>101937434</v>
      </c>
      <c r="E25" s="207">
        <v>76736602.090000004</v>
      </c>
      <c r="F25" s="208">
        <v>7469134527.3900003</v>
      </c>
      <c r="G25" s="208">
        <v>0</v>
      </c>
      <c r="H25" s="208">
        <v>7469134527.3900003</v>
      </c>
    </row>
    <row r="26" spans="1:8">
      <c r="A26" s="143" t="s">
        <v>221</v>
      </c>
      <c r="B26" s="144" t="s">
        <v>72</v>
      </c>
      <c r="C26" s="209">
        <v>58597253.799999997</v>
      </c>
      <c r="D26" s="209">
        <v>0</v>
      </c>
      <c r="E26" s="209">
        <v>46604287.490000002</v>
      </c>
      <c r="F26" s="210">
        <v>11992966.310000001</v>
      </c>
      <c r="G26" s="210">
        <v>0</v>
      </c>
      <c r="H26" s="210">
        <v>11992966.310000001</v>
      </c>
    </row>
    <row r="27" spans="1:8">
      <c r="A27" s="145" t="s">
        <v>226</v>
      </c>
      <c r="B27" s="146" t="s">
        <v>227</v>
      </c>
      <c r="C27" s="211">
        <v>58597253.799999997</v>
      </c>
      <c r="D27" s="211">
        <v>0</v>
      </c>
      <c r="E27" s="211">
        <v>46604287.490000002</v>
      </c>
      <c r="F27" s="212">
        <v>11992966.310000001</v>
      </c>
      <c r="G27" s="212">
        <v>0</v>
      </c>
      <c r="H27" s="212">
        <v>11992966.310000001</v>
      </c>
    </row>
    <row r="28" spans="1:8">
      <c r="A28" s="145" t="s">
        <v>228</v>
      </c>
      <c r="B28" s="146" t="s">
        <v>229</v>
      </c>
      <c r="C28" s="211">
        <v>10646137</v>
      </c>
      <c r="D28" s="211">
        <v>0</v>
      </c>
      <c r="E28" s="211">
        <v>0</v>
      </c>
      <c r="F28" s="212">
        <v>10646137</v>
      </c>
      <c r="G28" s="212">
        <v>0</v>
      </c>
      <c r="H28" s="212">
        <v>10646137</v>
      </c>
    </row>
    <row r="29" spans="1:8">
      <c r="A29" s="145" t="s">
        <v>230</v>
      </c>
      <c r="B29" s="146" t="s">
        <v>231</v>
      </c>
      <c r="C29" s="211">
        <v>47951116.799999997</v>
      </c>
      <c r="D29" s="211">
        <v>0</v>
      </c>
      <c r="E29" s="211">
        <v>46604287.490000002</v>
      </c>
      <c r="F29" s="212">
        <v>1346829.31</v>
      </c>
      <c r="G29" s="212">
        <v>0</v>
      </c>
      <c r="H29" s="212">
        <v>1346829.31</v>
      </c>
    </row>
    <row r="30" spans="1:8">
      <c r="A30" s="143" t="s">
        <v>77</v>
      </c>
      <c r="B30" s="144" t="s">
        <v>78</v>
      </c>
      <c r="C30" s="209">
        <v>7347876584.9799995</v>
      </c>
      <c r="D30" s="209">
        <v>0</v>
      </c>
      <c r="E30" s="209">
        <v>0</v>
      </c>
      <c r="F30" s="210">
        <v>7347876584.9799995</v>
      </c>
      <c r="G30" s="210">
        <v>0</v>
      </c>
      <c r="H30" s="210">
        <v>7347876584.9799995</v>
      </c>
    </row>
    <row r="31" spans="1:8">
      <c r="A31" s="145" t="s">
        <v>232</v>
      </c>
      <c r="B31" s="146" t="s">
        <v>233</v>
      </c>
      <c r="C31" s="211">
        <v>6812876584.9799995</v>
      </c>
      <c r="D31" s="211">
        <v>0</v>
      </c>
      <c r="E31" s="211">
        <v>0</v>
      </c>
      <c r="F31" s="212">
        <v>6812876584.9799995</v>
      </c>
      <c r="G31" s="212">
        <v>0</v>
      </c>
      <c r="H31" s="212">
        <v>6812876584.9799995</v>
      </c>
    </row>
    <row r="32" spans="1:8">
      <c r="A32" s="145" t="s">
        <v>234</v>
      </c>
      <c r="B32" s="146" t="s">
        <v>233</v>
      </c>
      <c r="C32" s="211">
        <v>6812876584.9799995</v>
      </c>
      <c r="D32" s="211">
        <v>0</v>
      </c>
      <c r="E32" s="211">
        <v>0</v>
      </c>
      <c r="F32" s="212">
        <v>6812876584.9799995</v>
      </c>
      <c r="G32" s="212">
        <v>0</v>
      </c>
      <c r="H32" s="212">
        <v>6812876584.9799995</v>
      </c>
    </row>
    <row r="33" spans="1:8">
      <c r="A33" s="145" t="s">
        <v>235</v>
      </c>
      <c r="B33" s="146" t="s">
        <v>236</v>
      </c>
      <c r="C33" s="211">
        <v>465000000</v>
      </c>
      <c r="D33" s="211">
        <v>0</v>
      </c>
      <c r="E33" s="211">
        <v>0</v>
      </c>
      <c r="F33" s="212">
        <v>465000000</v>
      </c>
      <c r="G33" s="212">
        <v>0</v>
      </c>
      <c r="H33" s="212">
        <v>465000000</v>
      </c>
    </row>
    <row r="34" spans="1:8">
      <c r="A34" s="145" t="s">
        <v>237</v>
      </c>
      <c r="B34" s="146" t="s">
        <v>236</v>
      </c>
      <c r="C34" s="211">
        <v>465000000</v>
      </c>
      <c r="D34" s="211">
        <v>0</v>
      </c>
      <c r="E34" s="211">
        <v>0</v>
      </c>
      <c r="F34" s="212">
        <v>465000000</v>
      </c>
      <c r="G34" s="212">
        <v>0</v>
      </c>
      <c r="H34" s="212">
        <v>465000000</v>
      </c>
    </row>
    <row r="35" spans="1:8">
      <c r="A35" s="145" t="s">
        <v>238</v>
      </c>
      <c r="B35" s="146" t="s">
        <v>239</v>
      </c>
      <c r="C35" s="211">
        <v>70000000</v>
      </c>
      <c r="D35" s="211">
        <v>0</v>
      </c>
      <c r="E35" s="211">
        <v>0</v>
      </c>
      <c r="F35" s="212">
        <v>70000000</v>
      </c>
      <c r="G35" s="212">
        <v>0</v>
      </c>
      <c r="H35" s="212">
        <v>70000000</v>
      </c>
    </row>
    <row r="36" spans="1:8">
      <c r="A36" s="145" t="s">
        <v>240</v>
      </c>
      <c r="B36" s="146" t="s">
        <v>239</v>
      </c>
      <c r="C36" s="211">
        <v>70000000</v>
      </c>
      <c r="D36" s="211">
        <v>0</v>
      </c>
      <c r="E36" s="211">
        <v>0</v>
      </c>
      <c r="F36" s="212">
        <v>70000000</v>
      </c>
      <c r="G36" s="212">
        <v>0</v>
      </c>
      <c r="H36" s="212">
        <v>70000000</v>
      </c>
    </row>
    <row r="37" spans="1:8">
      <c r="A37" s="143" t="s">
        <v>81</v>
      </c>
      <c r="B37" s="144" t="s">
        <v>82</v>
      </c>
      <c r="C37" s="209">
        <v>585538915.59000003</v>
      </c>
      <c r="D37" s="209">
        <v>0</v>
      </c>
      <c r="E37" s="209">
        <v>0</v>
      </c>
      <c r="F37" s="210">
        <v>585538915.59000003</v>
      </c>
      <c r="G37" s="210">
        <v>0</v>
      </c>
      <c r="H37" s="210">
        <v>585538915.59000003</v>
      </c>
    </row>
    <row r="38" spans="1:8">
      <c r="A38" s="145" t="s">
        <v>241</v>
      </c>
      <c r="B38" s="146" t="s">
        <v>225</v>
      </c>
      <c r="C38" s="211">
        <v>419948965.13999999</v>
      </c>
      <c r="D38" s="211">
        <v>0</v>
      </c>
      <c r="E38" s="211">
        <v>0</v>
      </c>
      <c r="F38" s="212">
        <v>419948965.13999999</v>
      </c>
      <c r="G38" s="212">
        <v>0</v>
      </c>
      <c r="H38" s="212">
        <v>419948965.13999999</v>
      </c>
    </row>
    <row r="39" spans="1:8">
      <c r="A39" s="145" t="s">
        <v>242</v>
      </c>
      <c r="B39" s="146" t="s">
        <v>225</v>
      </c>
      <c r="C39" s="211">
        <v>419948965.13999999</v>
      </c>
      <c r="D39" s="211">
        <v>0</v>
      </c>
      <c r="E39" s="211">
        <v>0</v>
      </c>
      <c r="F39" s="212">
        <v>419948965.13999999</v>
      </c>
      <c r="G39" s="212">
        <v>0</v>
      </c>
      <c r="H39" s="212">
        <v>419948965.13999999</v>
      </c>
    </row>
    <row r="40" spans="1:8">
      <c r="A40" s="145" t="s">
        <v>243</v>
      </c>
      <c r="B40" s="146" t="s">
        <v>244</v>
      </c>
      <c r="C40" s="211">
        <v>165589950.44999999</v>
      </c>
      <c r="D40" s="211">
        <v>0</v>
      </c>
      <c r="E40" s="211">
        <v>0</v>
      </c>
      <c r="F40" s="212">
        <v>165589950.44999999</v>
      </c>
      <c r="G40" s="212">
        <v>0</v>
      </c>
      <c r="H40" s="212">
        <v>165589950.44999999</v>
      </c>
    </row>
    <row r="41" spans="1:8">
      <c r="A41" s="145" t="s">
        <v>245</v>
      </c>
      <c r="B41" s="146" t="s">
        <v>244</v>
      </c>
      <c r="C41" s="211">
        <v>165589950.44999999</v>
      </c>
      <c r="D41" s="211">
        <v>0</v>
      </c>
      <c r="E41" s="211">
        <v>0</v>
      </c>
      <c r="F41" s="212">
        <v>165589950.44999999</v>
      </c>
      <c r="G41" s="212">
        <v>0</v>
      </c>
      <c r="H41" s="212">
        <v>165589950.44999999</v>
      </c>
    </row>
    <row r="42" spans="1:8">
      <c r="A42" s="143" t="s">
        <v>84</v>
      </c>
      <c r="B42" s="144" t="s">
        <v>85</v>
      </c>
      <c r="C42" s="209">
        <v>1447738645.6500001</v>
      </c>
      <c r="D42" s="209">
        <v>101937434</v>
      </c>
      <c r="E42" s="209">
        <v>0</v>
      </c>
      <c r="F42" s="210">
        <v>1549676079.6500001</v>
      </c>
      <c r="G42" s="210">
        <v>0</v>
      </c>
      <c r="H42" s="210">
        <v>1549676079.6500001</v>
      </c>
    </row>
    <row r="43" spans="1:8">
      <c r="A43" s="145" t="s">
        <v>246</v>
      </c>
      <c r="B43" s="146" t="s">
        <v>229</v>
      </c>
      <c r="C43" s="211">
        <v>307374259.88</v>
      </c>
      <c r="D43" s="211">
        <v>0</v>
      </c>
      <c r="E43" s="211">
        <v>0</v>
      </c>
      <c r="F43" s="212">
        <v>307374259.88</v>
      </c>
      <c r="G43" s="212">
        <v>0</v>
      </c>
      <c r="H43" s="212">
        <v>307374259.88</v>
      </c>
    </row>
    <row r="44" spans="1:8">
      <c r="A44" s="145" t="s">
        <v>247</v>
      </c>
      <c r="B44" s="146" t="s">
        <v>229</v>
      </c>
      <c r="C44" s="211">
        <v>307374259.88</v>
      </c>
      <c r="D44" s="211">
        <v>0</v>
      </c>
      <c r="E44" s="211">
        <v>0</v>
      </c>
      <c r="F44" s="212">
        <v>307374259.88</v>
      </c>
      <c r="G44" s="212">
        <v>0</v>
      </c>
      <c r="H44" s="212">
        <v>307374259.88</v>
      </c>
    </row>
    <row r="45" spans="1:8">
      <c r="A45" s="145" t="s">
        <v>248</v>
      </c>
      <c r="B45" s="146" t="s">
        <v>231</v>
      </c>
      <c r="C45" s="211">
        <v>1140364385.77</v>
      </c>
      <c r="D45" s="211">
        <v>101937434</v>
      </c>
      <c r="E45" s="211">
        <v>0</v>
      </c>
      <c r="F45" s="212">
        <v>1242301819.77</v>
      </c>
      <c r="G45" s="212">
        <v>0</v>
      </c>
      <c r="H45" s="212">
        <v>1242301819.77</v>
      </c>
    </row>
    <row r="46" spans="1:8">
      <c r="A46" s="145" t="s">
        <v>249</v>
      </c>
      <c r="B46" s="146" t="s">
        <v>231</v>
      </c>
      <c r="C46" s="211">
        <v>1140364385.77</v>
      </c>
      <c r="D46" s="211">
        <v>101937434</v>
      </c>
      <c r="E46" s="211">
        <v>0</v>
      </c>
      <c r="F46" s="212">
        <v>1242301819.77</v>
      </c>
      <c r="G46" s="212">
        <v>0</v>
      </c>
      <c r="H46" s="212">
        <v>1242301819.77</v>
      </c>
    </row>
    <row r="47" spans="1:8">
      <c r="A47" s="143" t="s">
        <v>87</v>
      </c>
      <c r="B47" s="144" t="s">
        <v>88</v>
      </c>
      <c r="C47" s="209">
        <v>242083976</v>
      </c>
      <c r="D47" s="209">
        <v>0</v>
      </c>
      <c r="E47" s="209">
        <v>0</v>
      </c>
      <c r="F47" s="210">
        <v>242083976</v>
      </c>
      <c r="G47" s="210">
        <v>0</v>
      </c>
      <c r="H47" s="210">
        <v>242083976</v>
      </c>
    </row>
    <row r="48" spans="1:8">
      <c r="A48" s="145" t="s">
        <v>250</v>
      </c>
      <c r="B48" s="146" t="s">
        <v>251</v>
      </c>
      <c r="C48" s="211">
        <v>242083976</v>
      </c>
      <c r="D48" s="211">
        <v>0</v>
      </c>
      <c r="E48" s="211">
        <v>0</v>
      </c>
      <c r="F48" s="212">
        <v>242083976</v>
      </c>
      <c r="G48" s="212">
        <v>0</v>
      </c>
      <c r="H48" s="212">
        <v>242083976</v>
      </c>
    </row>
    <row r="49" spans="1:8">
      <c r="A49" s="145" t="s">
        <v>252</v>
      </c>
      <c r="B49" s="146" t="s">
        <v>251</v>
      </c>
      <c r="C49" s="211">
        <v>242083976</v>
      </c>
      <c r="D49" s="211">
        <v>0</v>
      </c>
      <c r="E49" s="211">
        <v>0</v>
      </c>
      <c r="F49" s="212">
        <v>242083976</v>
      </c>
      <c r="G49" s="212">
        <v>0</v>
      </c>
      <c r="H49" s="212">
        <v>242083976</v>
      </c>
    </row>
    <row r="50" spans="1:8" ht="25.5">
      <c r="A50" s="143" t="s">
        <v>90</v>
      </c>
      <c r="B50" s="144" t="s">
        <v>91</v>
      </c>
      <c r="C50" s="209">
        <v>-1884144213.54</v>
      </c>
      <c r="D50" s="209">
        <v>0</v>
      </c>
      <c r="E50" s="209">
        <v>30132314.600000001</v>
      </c>
      <c r="F50" s="210">
        <v>-1914276528.1400001</v>
      </c>
      <c r="G50" s="210">
        <v>0</v>
      </c>
      <c r="H50" s="210">
        <v>-1914276528.1400001</v>
      </c>
    </row>
    <row r="51" spans="1:8">
      <c r="A51" s="145" t="s">
        <v>253</v>
      </c>
      <c r="B51" s="146" t="s">
        <v>219</v>
      </c>
      <c r="C51" s="211">
        <v>-424158308.5</v>
      </c>
      <c r="D51" s="211">
        <v>0</v>
      </c>
      <c r="E51" s="211">
        <v>7718749.4800000004</v>
      </c>
      <c r="F51" s="212">
        <v>-431877057.98000002</v>
      </c>
      <c r="G51" s="212">
        <v>0</v>
      </c>
      <c r="H51" s="212">
        <v>-431877057.98000002</v>
      </c>
    </row>
    <row r="52" spans="1:8">
      <c r="A52" s="145" t="s">
        <v>254</v>
      </c>
      <c r="B52" s="146" t="s">
        <v>233</v>
      </c>
      <c r="C52" s="211">
        <v>-389048927.16000003</v>
      </c>
      <c r="D52" s="211">
        <v>0</v>
      </c>
      <c r="E52" s="211">
        <v>7161457.8099999996</v>
      </c>
      <c r="F52" s="212">
        <v>-396210384.97000003</v>
      </c>
      <c r="G52" s="212">
        <v>0</v>
      </c>
      <c r="H52" s="212">
        <v>-396210384.97000003</v>
      </c>
    </row>
    <row r="53" spans="1:8">
      <c r="A53" s="145" t="s">
        <v>255</v>
      </c>
      <c r="B53" s="146" t="s">
        <v>236</v>
      </c>
      <c r="C53" s="211">
        <v>-30515625</v>
      </c>
      <c r="D53" s="211">
        <v>0</v>
      </c>
      <c r="E53" s="211">
        <v>484375</v>
      </c>
      <c r="F53" s="212">
        <v>-31000000</v>
      </c>
      <c r="G53" s="212">
        <v>0</v>
      </c>
      <c r="H53" s="212">
        <v>-31000000</v>
      </c>
    </row>
    <row r="54" spans="1:8">
      <c r="A54" s="145" t="s">
        <v>256</v>
      </c>
      <c r="B54" s="146" t="s">
        <v>239</v>
      </c>
      <c r="C54" s="211">
        <v>-4593756.34</v>
      </c>
      <c r="D54" s="211">
        <v>0</v>
      </c>
      <c r="E54" s="211">
        <v>72916.67</v>
      </c>
      <c r="F54" s="212">
        <v>-4666673.01</v>
      </c>
      <c r="G54" s="212">
        <v>0</v>
      </c>
      <c r="H54" s="212">
        <v>-4666673.01</v>
      </c>
    </row>
    <row r="55" spans="1:8">
      <c r="A55" s="145" t="s">
        <v>257</v>
      </c>
      <c r="B55" s="146" t="s">
        <v>223</v>
      </c>
      <c r="C55" s="211">
        <v>-232434597.16</v>
      </c>
      <c r="D55" s="211">
        <v>0</v>
      </c>
      <c r="E55" s="211">
        <v>2583086.67</v>
      </c>
      <c r="F55" s="212">
        <v>-235017683.83000001</v>
      </c>
      <c r="G55" s="212">
        <v>0</v>
      </c>
      <c r="H55" s="212">
        <v>-235017683.83000001</v>
      </c>
    </row>
    <row r="56" spans="1:8">
      <c r="A56" s="145" t="s">
        <v>258</v>
      </c>
      <c r="B56" s="146" t="s">
        <v>225</v>
      </c>
      <c r="C56" s="211">
        <v>-128486769.72</v>
      </c>
      <c r="D56" s="211">
        <v>0</v>
      </c>
      <c r="E56" s="211">
        <v>2583086.67</v>
      </c>
      <c r="F56" s="212">
        <v>-131069856.39</v>
      </c>
      <c r="G56" s="212">
        <v>0</v>
      </c>
      <c r="H56" s="212">
        <v>-131069856.39</v>
      </c>
    </row>
    <row r="57" spans="1:8">
      <c r="A57" s="145" t="s">
        <v>259</v>
      </c>
      <c r="B57" s="146" t="s">
        <v>244</v>
      </c>
      <c r="C57" s="211">
        <v>-103947827.44</v>
      </c>
      <c r="D57" s="211">
        <v>0</v>
      </c>
      <c r="E57" s="211">
        <v>0</v>
      </c>
      <c r="F57" s="212">
        <v>-103947827.44</v>
      </c>
      <c r="G57" s="212">
        <v>0</v>
      </c>
      <c r="H57" s="212">
        <v>-103947827.44</v>
      </c>
    </row>
    <row r="58" spans="1:8">
      <c r="A58" s="145" t="s">
        <v>260</v>
      </c>
      <c r="B58" s="146" t="s">
        <v>227</v>
      </c>
      <c r="C58" s="211">
        <v>-1045988333</v>
      </c>
      <c r="D58" s="211">
        <v>0</v>
      </c>
      <c r="E58" s="211">
        <v>17813112.010000002</v>
      </c>
      <c r="F58" s="212">
        <v>-1063801445.01</v>
      </c>
      <c r="G58" s="212">
        <v>0</v>
      </c>
      <c r="H58" s="212">
        <v>-1063801445.01</v>
      </c>
    </row>
    <row r="59" spans="1:8">
      <c r="A59" s="145" t="s">
        <v>261</v>
      </c>
      <c r="B59" s="146" t="s">
        <v>229</v>
      </c>
      <c r="C59" s="211">
        <v>-191131386.12</v>
      </c>
      <c r="D59" s="211">
        <v>0</v>
      </c>
      <c r="E59" s="211">
        <v>4864366.8899999997</v>
      </c>
      <c r="F59" s="212">
        <v>-195995753.00999999</v>
      </c>
      <c r="G59" s="212">
        <v>0</v>
      </c>
      <c r="H59" s="212">
        <v>-195995753.00999999</v>
      </c>
    </row>
    <row r="60" spans="1:8">
      <c r="A60" s="145" t="s">
        <v>262</v>
      </c>
      <c r="B60" s="146" t="s">
        <v>231</v>
      </c>
      <c r="C60" s="211">
        <v>-854856946.88</v>
      </c>
      <c r="D60" s="211">
        <v>0</v>
      </c>
      <c r="E60" s="211">
        <v>12948745.119999999</v>
      </c>
      <c r="F60" s="212">
        <v>-867805692</v>
      </c>
      <c r="G60" s="212">
        <v>0</v>
      </c>
      <c r="H60" s="212">
        <v>-867805692</v>
      </c>
    </row>
    <row r="61" spans="1:8">
      <c r="A61" s="145" t="s">
        <v>263</v>
      </c>
      <c r="B61" s="146" t="s">
        <v>264</v>
      </c>
      <c r="C61" s="211">
        <v>-181562974.88</v>
      </c>
      <c r="D61" s="211">
        <v>0</v>
      </c>
      <c r="E61" s="211">
        <v>2017366.44</v>
      </c>
      <c r="F61" s="212">
        <v>-183580341.31999999</v>
      </c>
      <c r="G61" s="212">
        <v>0</v>
      </c>
      <c r="H61" s="212">
        <v>-183580341.31999999</v>
      </c>
    </row>
    <row r="62" spans="1:8">
      <c r="A62" s="145" t="s">
        <v>265</v>
      </c>
      <c r="B62" s="146" t="s">
        <v>251</v>
      </c>
      <c r="C62" s="211">
        <v>-181562974.88</v>
      </c>
      <c r="D62" s="211">
        <v>0</v>
      </c>
      <c r="E62" s="211">
        <v>2017366.44</v>
      </c>
      <c r="F62" s="212">
        <v>-183580341.31999999</v>
      </c>
      <c r="G62" s="212">
        <v>0</v>
      </c>
      <c r="H62" s="212">
        <v>-183580341.31999999</v>
      </c>
    </row>
    <row r="63" spans="1:8" ht="25.5">
      <c r="A63" s="143" t="s">
        <v>266</v>
      </c>
      <c r="B63" s="144" t="s">
        <v>93</v>
      </c>
      <c r="C63" s="209">
        <v>-353757467</v>
      </c>
      <c r="D63" s="209">
        <v>0</v>
      </c>
      <c r="E63" s="209">
        <v>0</v>
      </c>
      <c r="F63" s="210">
        <v>-353757467</v>
      </c>
      <c r="G63" s="210">
        <v>0</v>
      </c>
      <c r="H63" s="210">
        <v>-353757467</v>
      </c>
    </row>
    <row r="64" spans="1:8">
      <c r="A64" s="145" t="s">
        <v>267</v>
      </c>
      <c r="B64" s="146" t="s">
        <v>219</v>
      </c>
      <c r="C64" s="211">
        <v>-353757467</v>
      </c>
      <c r="D64" s="211">
        <v>0</v>
      </c>
      <c r="E64" s="211">
        <v>0</v>
      </c>
      <c r="F64" s="212">
        <v>-353757467</v>
      </c>
      <c r="G64" s="212">
        <v>0</v>
      </c>
      <c r="H64" s="212">
        <v>-353757467</v>
      </c>
    </row>
    <row r="65" spans="1:8">
      <c r="A65" s="145" t="s">
        <v>268</v>
      </c>
      <c r="B65" s="146" t="s">
        <v>233</v>
      </c>
      <c r="C65" s="211">
        <v>-343725899</v>
      </c>
      <c r="D65" s="211">
        <v>0</v>
      </c>
      <c r="E65" s="211">
        <v>0</v>
      </c>
      <c r="F65" s="212">
        <v>-343725899</v>
      </c>
      <c r="G65" s="212">
        <v>0</v>
      </c>
      <c r="H65" s="212">
        <v>-343725899</v>
      </c>
    </row>
    <row r="66" spans="1:8">
      <c r="A66" s="145" t="s">
        <v>269</v>
      </c>
      <c r="B66" s="146" t="s">
        <v>236</v>
      </c>
      <c r="C66" s="211">
        <v>-5965329</v>
      </c>
      <c r="D66" s="211">
        <v>0</v>
      </c>
      <c r="E66" s="211">
        <v>0</v>
      </c>
      <c r="F66" s="212">
        <v>-5965329</v>
      </c>
      <c r="G66" s="212">
        <v>0</v>
      </c>
      <c r="H66" s="212">
        <v>-5965329</v>
      </c>
    </row>
    <row r="67" spans="1:8">
      <c r="A67" s="145" t="s">
        <v>270</v>
      </c>
      <c r="B67" s="146" t="s">
        <v>239</v>
      </c>
      <c r="C67" s="211">
        <v>-4066239</v>
      </c>
      <c r="D67" s="211">
        <v>0</v>
      </c>
      <c r="E67" s="211">
        <v>0</v>
      </c>
      <c r="F67" s="212">
        <v>-4066239</v>
      </c>
      <c r="G67" s="212">
        <v>0</v>
      </c>
      <c r="H67" s="212">
        <v>-4066239</v>
      </c>
    </row>
    <row r="68" spans="1:8">
      <c r="A68" s="141" t="s">
        <v>48</v>
      </c>
      <c r="B68" s="142" t="s">
        <v>49</v>
      </c>
      <c r="C68" s="207">
        <v>7426967447.04</v>
      </c>
      <c r="D68" s="207">
        <v>1100000001.8800001</v>
      </c>
      <c r="E68" s="207">
        <v>1272087610.8900001</v>
      </c>
      <c r="F68" s="208">
        <v>7254879838.0299997</v>
      </c>
      <c r="G68" s="208">
        <v>7254879838.0299997</v>
      </c>
      <c r="H68" s="208">
        <v>0</v>
      </c>
    </row>
    <row r="69" spans="1:8">
      <c r="A69" s="143" t="s">
        <v>50</v>
      </c>
      <c r="B69" s="144" t="s">
        <v>51</v>
      </c>
      <c r="C69" s="209">
        <v>597855968.63999999</v>
      </c>
      <c r="D69" s="209">
        <v>1.88</v>
      </c>
      <c r="E69" s="209">
        <v>68562969.569999993</v>
      </c>
      <c r="F69" s="210">
        <v>529293000.94999999</v>
      </c>
      <c r="G69" s="210">
        <v>529293000.94999999</v>
      </c>
      <c r="H69" s="210">
        <v>0</v>
      </c>
    </row>
    <row r="70" spans="1:8">
      <c r="A70" s="145" t="s">
        <v>271</v>
      </c>
      <c r="B70" s="146" t="s">
        <v>272</v>
      </c>
      <c r="C70" s="211">
        <v>125476762</v>
      </c>
      <c r="D70" s="211">
        <v>0</v>
      </c>
      <c r="E70" s="211">
        <v>15825281</v>
      </c>
      <c r="F70" s="212">
        <v>109651481</v>
      </c>
      <c r="G70" s="212">
        <v>109651481</v>
      </c>
      <c r="H70" s="212">
        <v>0</v>
      </c>
    </row>
    <row r="71" spans="1:8">
      <c r="A71" s="145" t="s">
        <v>273</v>
      </c>
      <c r="B71" s="146" t="s">
        <v>272</v>
      </c>
      <c r="C71" s="211">
        <v>125476762</v>
      </c>
      <c r="D71" s="211">
        <v>0</v>
      </c>
      <c r="E71" s="211">
        <v>15825281</v>
      </c>
      <c r="F71" s="212">
        <v>109651481</v>
      </c>
      <c r="G71" s="212">
        <v>109651481</v>
      </c>
      <c r="H71" s="212">
        <v>0</v>
      </c>
    </row>
    <row r="72" spans="1:8" ht="25.5">
      <c r="A72" s="145" t="s">
        <v>274</v>
      </c>
      <c r="B72" s="146" t="s">
        <v>275</v>
      </c>
      <c r="C72" s="211">
        <v>141495283.88</v>
      </c>
      <c r="D72" s="211">
        <v>1.88</v>
      </c>
      <c r="E72" s="211">
        <v>14438961.84</v>
      </c>
      <c r="F72" s="212">
        <v>127056323.92</v>
      </c>
      <c r="G72" s="212">
        <v>127056323.92</v>
      </c>
      <c r="H72" s="212">
        <v>0</v>
      </c>
    </row>
    <row r="73" spans="1:8" ht="25.5">
      <c r="A73" s="145" t="s">
        <v>276</v>
      </c>
      <c r="B73" s="146" t="s">
        <v>275</v>
      </c>
      <c r="C73" s="211">
        <v>141495283.88</v>
      </c>
      <c r="D73" s="211">
        <v>1.88</v>
      </c>
      <c r="E73" s="211">
        <v>14438961.84</v>
      </c>
      <c r="F73" s="212">
        <v>127056323.92</v>
      </c>
      <c r="G73" s="212">
        <v>127056323.92</v>
      </c>
      <c r="H73" s="212">
        <v>0</v>
      </c>
    </row>
    <row r="74" spans="1:8">
      <c r="A74" s="145" t="s">
        <v>277</v>
      </c>
      <c r="B74" s="146" t="s">
        <v>278</v>
      </c>
      <c r="C74" s="211">
        <v>330883922.75999999</v>
      </c>
      <c r="D74" s="211">
        <v>0</v>
      </c>
      <c r="E74" s="211">
        <v>38298726.729999997</v>
      </c>
      <c r="F74" s="212">
        <v>292585196.02999997</v>
      </c>
      <c r="G74" s="212">
        <v>292585196.02999997</v>
      </c>
      <c r="H74" s="212">
        <v>0</v>
      </c>
    </row>
    <row r="75" spans="1:8">
      <c r="A75" s="145" t="s">
        <v>279</v>
      </c>
      <c r="B75" s="146" t="s">
        <v>278</v>
      </c>
      <c r="C75" s="211">
        <v>330883922.75999999</v>
      </c>
      <c r="D75" s="211">
        <v>0</v>
      </c>
      <c r="E75" s="211">
        <v>38298726.729999997</v>
      </c>
      <c r="F75" s="212">
        <v>292585196.02999997</v>
      </c>
      <c r="G75" s="212">
        <v>292585196.02999997</v>
      </c>
      <c r="H75" s="212">
        <v>0</v>
      </c>
    </row>
    <row r="76" spans="1:8">
      <c r="A76" s="143" t="s">
        <v>55</v>
      </c>
      <c r="B76" s="144" t="s">
        <v>56</v>
      </c>
      <c r="C76" s="209">
        <v>6429344803.4099998</v>
      </c>
      <c r="D76" s="209">
        <v>1100000000</v>
      </c>
      <c r="E76" s="209">
        <v>1201628004.3199999</v>
      </c>
      <c r="F76" s="210">
        <v>6327716799.0900002</v>
      </c>
      <c r="G76" s="210">
        <v>6327716799.0900002</v>
      </c>
      <c r="H76" s="210">
        <v>0</v>
      </c>
    </row>
    <row r="77" spans="1:8">
      <c r="A77" s="145" t="s">
        <v>280</v>
      </c>
      <c r="B77" s="146" t="s">
        <v>281</v>
      </c>
      <c r="C77" s="211">
        <v>6429344803.4099998</v>
      </c>
      <c r="D77" s="211">
        <v>1100000000</v>
      </c>
      <c r="E77" s="211">
        <v>1201628004.3199999</v>
      </c>
      <c r="F77" s="212">
        <v>6327716799.0900002</v>
      </c>
      <c r="G77" s="212">
        <v>6327716799.0900002</v>
      </c>
      <c r="H77" s="212">
        <v>0</v>
      </c>
    </row>
    <row r="78" spans="1:8">
      <c r="A78" s="145" t="s">
        <v>282</v>
      </c>
      <c r="B78" s="146" t="s">
        <v>283</v>
      </c>
      <c r="C78" s="211">
        <v>6429344803.4099998</v>
      </c>
      <c r="D78" s="211">
        <v>1100000000</v>
      </c>
      <c r="E78" s="211">
        <v>1201628004.3199999</v>
      </c>
      <c r="F78" s="212">
        <v>6327716799.0900002</v>
      </c>
      <c r="G78" s="212">
        <v>6327716799.0900002</v>
      </c>
      <c r="H78" s="212">
        <v>0</v>
      </c>
    </row>
    <row r="79" spans="1:8">
      <c r="A79" s="143" t="s">
        <v>57</v>
      </c>
      <c r="B79" s="144" t="s">
        <v>58</v>
      </c>
      <c r="C79" s="209">
        <v>429213051.63999999</v>
      </c>
      <c r="D79" s="209">
        <v>0</v>
      </c>
      <c r="E79" s="209">
        <v>0</v>
      </c>
      <c r="F79" s="210">
        <v>429213051.63999999</v>
      </c>
      <c r="G79" s="210">
        <v>429213051.63999999</v>
      </c>
      <c r="H79" s="210">
        <v>0</v>
      </c>
    </row>
    <row r="80" spans="1:8">
      <c r="A80" s="145" t="s">
        <v>284</v>
      </c>
      <c r="B80" s="146" t="s">
        <v>285</v>
      </c>
      <c r="C80" s="211">
        <v>429213051.63999999</v>
      </c>
      <c r="D80" s="211">
        <v>0</v>
      </c>
      <c r="E80" s="211">
        <v>0</v>
      </c>
      <c r="F80" s="212">
        <v>429213051.63999999</v>
      </c>
      <c r="G80" s="212">
        <v>429213051.63999999</v>
      </c>
      <c r="H80" s="212">
        <v>0</v>
      </c>
    </row>
    <row r="81" spans="1:8">
      <c r="A81" s="145" t="s">
        <v>286</v>
      </c>
      <c r="B81" s="146" t="s">
        <v>285</v>
      </c>
      <c r="C81" s="211">
        <v>429213051.63999999</v>
      </c>
      <c r="D81" s="211">
        <v>0</v>
      </c>
      <c r="E81" s="211">
        <v>0</v>
      </c>
      <c r="F81" s="212">
        <v>429213051.63999999</v>
      </c>
      <c r="G81" s="212">
        <v>429213051.63999999</v>
      </c>
      <c r="H81" s="212">
        <v>0</v>
      </c>
    </row>
    <row r="82" spans="1:8" ht="25.5">
      <c r="A82" s="143" t="s">
        <v>61</v>
      </c>
      <c r="B82" s="144" t="s">
        <v>62</v>
      </c>
      <c r="C82" s="209">
        <v>-29446376.649999999</v>
      </c>
      <c r="D82" s="209">
        <v>0</v>
      </c>
      <c r="E82" s="209">
        <v>1896637</v>
      </c>
      <c r="F82" s="210">
        <v>-31343013.649999999</v>
      </c>
      <c r="G82" s="210">
        <v>-31343013.649999999</v>
      </c>
      <c r="H82" s="210">
        <v>0</v>
      </c>
    </row>
    <row r="83" spans="1:8">
      <c r="A83" s="145" t="s">
        <v>287</v>
      </c>
      <c r="B83" s="146" t="s">
        <v>285</v>
      </c>
      <c r="C83" s="211">
        <v>-29446376.649999999</v>
      </c>
      <c r="D83" s="211">
        <v>0</v>
      </c>
      <c r="E83" s="211">
        <v>1896637</v>
      </c>
      <c r="F83" s="212">
        <v>-31343013.649999999</v>
      </c>
      <c r="G83" s="212">
        <v>-31343013.649999999</v>
      </c>
      <c r="H83" s="212">
        <v>0</v>
      </c>
    </row>
    <row r="84" spans="1:8">
      <c r="A84" s="145" t="s">
        <v>288</v>
      </c>
      <c r="B84" s="146" t="s">
        <v>285</v>
      </c>
      <c r="C84" s="211">
        <v>-29446376.649999999</v>
      </c>
      <c r="D84" s="211">
        <v>0</v>
      </c>
      <c r="E84" s="211">
        <v>1896637</v>
      </c>
      <c r="F84" s="212">
        <v>-31343013.649999999</v>
      </c>
      <c r="G84" s="212">
        <v>-31343013.649999999</v>
      </c>
      <c r="H84" s="212">
        <v>0</v>
      </c>
    </row>
    <row r="85" spans="1:8">
      <c r="A85" s="139" t="s">
        <v>289</v>
      </c>
      <c r="B85" s="140" t="s">
        <v>13</v>
      </c>
      <c r="C85" s="205">
        <v>5115556536.3999996</v>
      </c>
      <c r="D85" s="205">
        <v>3601836464.6500001</v>
      </c>
      <c r="E85" s="205">
        <v>4659613983.2700005</v>
      </c>
      <c r="F85" s="206">
        <v>6173334055.0200005</v>
      </c>
      <c r="G85" s="206">
        <v>3172821450.96</v>
      </c>
      <c r="H85" s="206">
        <v>3000512604.0599999</v>
      </c>
    </row>
    <row r="86" spans="1:8">
      <c r="A86" s="141" t="s">
        <v>18</v>
      </c>
      <c r="B86" s="142" t="s">
        <v>19</v>
      </c>
      <c r="C86" s="207">
        <v>1327165605.3</v>
      </c>
      <c r="D86" s="207">
        <v>3013333929.6500001</v>
      </c>
      <c r="E86" s="207">
        <v>2603373463.7800002</v>
      </c>
      <c r="F86" s="208">
        <v>917205139.42999995</v>
      </c>
      <c r="G86" s="208">
        <v>703584366.37</v>
      </c>
      <c r="H86" s="208">
        <v>213620773.06</v>
      </c>
    </row>
    <row r="87" spans="1:8">
      <c r="A87" s="143" t="s">
        <v>22</v>
      </c>
      <c r="B87" s="144" t="s">
        <v>23</v>
      </c>
      <c r="C87" s="209">
        <v>201312396.88</v>
      </c>
      <c r="D87" s="209">
        <v>208109778.81999999</v>
      </c>
      <c r="E87" s="209">
        <v>6797381.9400000004</v>
      </c>
      <c r="F87" s="210">
        <v>0</v>
      </c>
      <c r="G87" s="210">
        <v>0</v>
      </c>
      <c r="H87" s="210">
        <v>0</v>
      </c>
    </row>
    <row r="88" spans="1:8">
      <c r="A88" s="145" t="s">
        <v>292</v>
      </c>
      <c r="B88" s="146" t="s">
        <v>293</v>
      </c>
      <c r="C88" s="211">
        <v>201312396.88</v>
      </c>
      <c r="D88" s="211">
        <v>208109778.81999999</v>
      </c>
      <c r="E88" s="211">
        <v>6797381.9400000004</v>
      </c>
      <c r="F88" s="212">
        <v>0</v>
      </c>
      <c r="G88" s="212">
        <v>0</v>
      </c>
      <c r="H88" s="212">
        <v>0</v>
      </c>
    </row>
    <row r="89" spans="1:8">
      <c r="A89" s="145" t="s">
        <v>294</v>
      </c>
      <c r="B89" s="146" t="s">
        <v>295</v>
      </c>
      <c r="C89" s="211">
        <v>201312396.88</v>
      </c>
      <c r="D89" s="211">
        <v>208109778.81999999</v>
      </c>
      <c r="E89" s="211">
        <v>6797381.9400000004</v>
      </c>
      <c r="F89" s="212">
        <v>0</v>
      </c>
      <c r="G89" s="212">
        <v>0</v>
      </c>
      <c r="H89" s="212">
        <v>0</v>
      </c>
    </row>
    <row r="90" spans="1:8">
      <c r="A90" s="143" t="s">
        <v>26</v>
      </c>
      <c r="B90" s="144" t="s">
        <v>27</v>
      </c>
      <c r="C90" s="209">
        <v>7098885</v>
      </c>
      <c r="D90" s="209">
        <v>2408243429.3299999</v>
      </c>
      <c r="E90" s="209">
        <v>2408191262.3299999</v>
      </c>
      <c r="F90" s="210">
        <v>7046718</v>
      </c>
      <c r="G90" s="210">
        <v>156000</v>
      </c>
      <c r="H90" s="210">
        <v>6890718</v>
      </c>
    </row>
    <row r="91" spans="1:8">
      <c r="A91" s="145" t="s">
        <v>296</v>
      </c>
      <c r="B91" s="146" t="s">
        <v>297</v>
      </c>
      <c r="C91" s="211">
        <v>7046718</v>
      </c>
      <c r="D91" s="211">
        <v>2408191262.3299999</v>
      </c>
      <c r="E91" s="211">
        <v>2408191262.3299999</v>
      </c>
      <c r="F91" s="212">
        <v>7046718</v>
      </c>
      <c r="G91" s="212">
        <v>156000</v>
      </c>
      <c r="H91" s="212">
        <v>6890718</v>
      </c>
    </row>
    <row r="92" spans="1:8">
      <c r="A92" s="145" t="s">
        <v>298</v>
      </c>
      <c r="B92" s="146" t="s">
        <v>297</v>
      </c>
      <c r="C92" s="211">
        <v>7046718</v>
      </c>
      <c r="D92" s="211">
        <v>2408191262.3299999</v>
      </c>
      <c r="E92" s="211">
        <v>2408191262.3299999</v>
      </c>
      <c r="F92" s="212">
        <v>7046718</v>
      </c>
      <c r="G92" s="212">
        <v>156000</v>
      </c>
      <c r="H92" s="212">
        <v>6890718</v>
      </c>
    </row>
    <row r="93" spans="1:8">
      <c r="A93" s="145" t="s">
        <v>578</v>
      </c>
      <c r="B93" s="146" t="s">
        <v>579</v>
      </c>
      <c r="C93" s="211">
        <v>52167</v>
      </c>
      <c r="D93" s="211">
        <v>52167</v>
      </c>
      <c r="E93" s="211">
        <v>0</v>
      </c>
      <c r="F93" s="212">
        <v>0</v>
      </c>
      <c r="G93" s="212">
        <v>0</v>
      </c>
      <c r="H93" s="212">
        <v>0</v>
      </c>
    </row>
    <row r="94" spans="1:8" ht="25.5">
      <c r="A94" s="145" t="s">
        <v>580</v>
      </c>
      <c r="B94" s="146" t="s">
        <v>581</v>
      </c>
      <c r="C94" s="211">
        <v>52167</v>
      </c>
      <c r="D94" s="211">
        <v>52167</v>
      </c>
      <c r="E94" s="211">
        <v>0</v>
      </c>
      <c r="F94" s="212">
        <v>0</v>
      </c>
      <c r="G94" s="212">
        <v>0</v>
      </c>
      <c r="H94" s="212">
        <v>0</v>
      </c>
    </row>
    <row r="95" spans="1:8">
      <c r="A95" s="143" t="s">
        <v>30</v>
      </c>
      <c r="B95" s="144" t="s">
        <v>31</v>
      </c>
      <c r="C95" s="209">
        <v>2018295</v>
      </c>
      <c r="D95" s="209">
        <v>109837112</v>
      </c>
      <c r="E95" s="209">
        <v>107876017</v>
      </c>
      <c r="F95" s="210">
        <v>57200</v>
      </c>
      <c r="G95" s="210">
        <v>57200</v>
      </c>
      <c r="H95" s="210">
        <v>0</v>
      </c>
    </row>
    <row r="96" spans="1:8">
      <c r="A96" s="145" t="s">
        <v>299</v>
      </c>
      <c r="B96" s="146" t="s">
        <v>300</v>
      </c>
      <c r="C96" s="211">
        <v>0</v>
      </c>
      <c r="D96" s="211">
        <v>38513800</v>
      </c>
      <c r="E96" s="211">
        <v>38542400</v>
      </c>
      <c r="F96" s="212">
        <v>28600</v>
      </c>
      <c r="G96" s="212">
        <v>28600</v>
      </c>
      <c r="H96" s="212">
        <v>0</v>
      </c>
    </row>
    <row r="97" spans="1:8">
      <c r="A97" s="145" t="s">
        <v>301</v>
      </c>
      <c r="B97" s="146" t="s">
        <v>300</v>
      </c>
      <c r="C97" s="211">
        <v>0</v>
      </c>
      <c r="D97" s="211">
        <v>38513800</v>
      </c>
      <c r="E97" s="211">
        <v>38542400</v>
      </c>
      <c r="F97" s="212">
        <v>28600</v>
      </c>
      <c r="G97" s="212">
        <v>28600</v>
      </c>
      <c r="H97" s="212">
        <v>0</v>
      </c>
    </row>
    <row r="98" spans="1:8">
      <c r="A98" s="145" t="s">
        <v>302</v>
      </c>
      <c r="B98" s="146" t="s">
        <v>303</v>
      </c>
      <c r="C98" s="211">
        <v>0</v>
      </c>
      <c r="D98" s="211">
        <v>21303600</v>
      </c>
      <c r="E98" s="211">
        <v>21332200</v>
      </c>
      <c r="F98" s="212">
        <v>28600</v>
      </c>
      <c r="G98" s="212">
        <v>28600</v>
      </c>
      <c r="H98" s="212">
        <v>0</v>
      </c>
    </row>
    <row r="99" spans="1:8">
      <c r="A99" s="145" t="s">
        <v>304</v>
      </c>
      <c r="B99" s="146" t="s">
        <v>303</v>
      </c>
      <c r="C99" s="211">
        <v>0</v>
      </c>
      <c r="D99" s="211">
        <v>21303600</v>
      </c>
      <c r="E99" s="211">
        <v>21332200</v>
      </c>
      <c r="F99" s="212">
        <v>28600</v>
      </c>
      <c r="G99" s="212">
        <v>28600</v>
      </c>
      <c r="H99" s="212">
        <v>0</v>
      </c>
    </row>
    <row r="100" spans="1:8">
      <c r="A100" s="145" t="s">
        <v>305</v>
      </c>
      <c r="B100" s="146" t="s">
        <v>306</v>
      </c>
      <c r="C100" s="211">
        <v>0</v>
      </c>
      <c r="D100" s="211">
        <v>4487350</v>
      </c>
      <c r="E100" s="211">
        <v>4487350</v>
      </c>
      <c r="F100" s="212">
        <v>0</v>
      </c>
      <c r="G100" s="212">
        <v>0</v>
      </c>
      <c r="H100" s="212">
        <v>0</v>
      </c>
    </row>
    <row r="101" spans="1:8">
      <c r="A101" s="145" t="s">
        <v>307</v>
      </c>
      <c r="B101" s="146" t="s">
        <v>306</v>
      </c>
      <c r="C101" s="211">
        <v>0</v>
      </c>
      <c r="D101" s="211">
        <v>4487350</v>
      </c>
      <c r="E101" s="211">
        <v>4487350</v>
      </c>
      <c r="F101" s="212">
        <v>0</v>
      </c>
      <c r="G101" s="212">
        <v>0</v>
      </c>
      <c r="H101" s="212">
        <v>0</v>
      </c>
    </row>
    <row r="102" spans="1:8">
      <c r="A102" s="145" t="s">
        <v>308</v>
      </c>
      <c r="B102" s="146" t="s">
        <v>309</v>
      </c>
      <c r="C102" s="211">
        <v>0</v>
      </c>
      <c r="D102" s="211">
        <v>22105241</v>
      </c>
      <c r="E102" s="211">
        <v>22105241</v>
      </c>
      <c r="F102" s="212">
        <v>0</v>
      </c>
      <c r="G102" s="212">
        <v>0</v>
      </c>
      <c r="H102" s="212">
        <v>0</v>
      </c>
    </row>
    <row r="103" spans="1:8">
      <c r="A103" s="145" t="s">
        <v>310</v>
      </c>
      <c r="B103" s="146" t="s">
        <v>309</v>
      </c>
      <c r="C103" s="211">
        <v>0</v>
      </c>
      <c r="D103" s="211">
        <v>22105241</v>
      </c>
      <c r="E103" s="211">
        <v>22105241</v>
      </c>
      <c r="F103" s="212">
        <v>0</v>
      </c>
      <c r="G103" s="212">
        <v>0</v>
      </c>
      <c r="H103" s="212">
        <v>0</v>
      </c>
    </row>
    <row r="104" spans="1:8">
      <c r="A104" s="145" t="s">
        <v>311</v>
      </c>
      <c r="B104" s="146" t="s">
        <v>312</v>
      </c>
      <c r="C104" s="211">
        <v>0</v>
      </c>
      <c r="D104" s="211">
        <v>138826</v>
      </c>
      <c r="E104" s="211">
        <v>138826</v>
      </c>
      <c r="F104" s="212">
        <v>0</v>
      </c>
      <c r="G104" s="212">
        <v>0</v>
      </c>
      <c r="H104" s="212">
        <v>0</v>
      </c>
    </row>
    <row r="105" spans="1:8">
      <c r="A105" s="145" t="s">
        <v>313</v>
      </c>
      <c r="B105" s="146" t="s">
        <v>312</v>
      </c>
      <c r="C105" s="211">
        <v>0</v>
      </c>
      <c r="D105" s="211">
        <v>138826</v>
      </c>
      <c r="E105" s="211">
        <v>138826</v>
      </c>
      <c r="F105" s="212">
        <v>0</v>
      </c>
      <c r="G105" s="212">
        <v>0</v>
      </c>
      <c r="H105" s="212">
        <v>0</v>
      </c>
    </row>
    <row r="106" spans="1:8">
      <c r="A106" s="145" t="s">
        <v>314</v>
      </c>
      <c r="B106" s="146" t="s">
        <v>315</v>
      </c>
      <c r="C106" s="211">
        <v>2018295</v>
      </c>
      <c r="D106" s="211">
        <v>2018295</v>
      </c>
      <c r="E106" s="211">
        <v>0</v>
      </c>
      <c r="F106" s="212">
        <v>0</v>
      </c>
      <c r="G106" s="212">
        <v>0</v>
      </c>
      <c r="H106" s="212">
        <v>0</v>
      </c>
    </row>
    <row r="107" spans="1:8">
      <c r="A107" s="145" t="s">
        <v>316</v>
      </c>
      <c r="B107" s="146" t="s">
        <v>315</v>
      </c>
      <c r="C107" s="211">
        <v>2018295</v>
      </c>
      <c r="D107" s="211">
        <v>2018295</v>
      </c>
      <c r="E107" s="211">
        <v>0</v>
      </c>
      <c r="F107" s="212">
        <v>0</v>
      </c>
      <c r="G107" s="212">
        <v>0</v>
      </c>
      <c r="H107" s="212">
        <v>0</v>
      </c>
    </row>
    <row r="108" spans="1:8" ht="25.5">
      <c r="A108" s="145" t="s">
        <v>317</v>
      </c>
      <c r="B108" s="146" t="s">
        <v>318</v>
      </c>
      <c r="C108" s="211">
        <v>0</v>
      </c>
      <c r="D108" s="211">
        <v>21270000</v>
      </c>
      <c r="E108" s="211">
        <v>21270000</v>
      </c>
      <c r="F108" s="212">
        <v>0</v>
      </c>
      <c r="G108" s="212">
        <v>0</v>
      </c>
      <c r="H108" s="212">
        <v>0</v>
      </c>
    </row>
    <row r="109" spans="1:8" ht="25.5">
      <c r="A109" s="145" t="s">
        <v>319</v>
      </c>
      <c r="B109" s="146" t="s">
        <v>318</v>
      </c>
      <c r="C109" s="211">
        <v>0</v>
      </c>
      <c r="D109" s="211">
        <v>21270000</v>
      </c>
      <c r="E109" s="211">
        <v>21270000</v>
      </c>
      <c r="F109" s="212">
        <v>0</v>
      </c>
      <c r="G109" s="212">
        <v>0</v>
      </c>
      <c r="H109" s="212">
        <v>0</v>
      </c>
    </row>
    <row r="110" spans="1:8">
      <c r="A110" s="143" t="s">
        <v>34</v>
      </c>
      <c r="B110" s="144" t="s">
        <v>35</v>
      </c>
      <c r="C110" s="209">
        <v>238948219</v>
      </c>
      <c r="D110" s="209">
        <v>220026995</v>
      </c>
      <c r="E110" s="209">
        <v>30301930</v>
      </c>
      <c r="F110" s="210">
        <v>49223154</v>
      </c>
      <c r="G110" s="210">
        <v>49223154</v>
      </c>
      <c r="H110" s="210">
        <v>0</v>
      </c>
    </row>
    <row r="111" spans="1:8">
      <c r="A111" s="145" t="s">
        <v>320</v>
      </c>
      <c r="B111" s="146" t="s">
        <v>321</v>
      </c>
      <c r="C111" s="211">
        <v>62321466</v>
      </c>
      <c r="D111" s="211">
        <v>55697000</v>
      </c>
      <c r="E111" s="211">
        <v>0</v>
      </c>
      <c r="F111" s="212">
        <v>6624466</v>
      </c>
      <c r="G111" s="212">
        <v>6624466</v>
      </c>
      <c r="H111" s="212">
        <v>0</v>
      </c>
    </row>
    <row r="112" spans="1:8">
      <c r="A112" s="145" t="s">
        <v>322</v>
      </c>
      <c r="B112" s="146" t="s">
        <v>323</v>
      </c>
      <c r="C112" s="211">
        <v>201115466</v>
      </c>
      <c r="D112" s="211">
        <v>0</v>
      </c>
      <c r="E112" s="211">
        <v>0</v>
      </c>
      <c r="F112" s="212">
        <v>201115466</v>
      </c>
      <c r="G112" s="212">
        <v>201115466</v>
      </c>
      <c r="H112" s="212">
        <v>0</v>
      </c>
    </row>
    <row r="113" spans="1:8">
      <c r="A113" s="145" t="s">
        <v>324</v>
      </c>
      <c r="B113" s="146" t="s">
        <v>325</v>
      </c>
      <c r="C113" s="211">
        <v>-138794000</v>
      </c>
      <c r="D113" s="211">
        <v>55697000</v>
      </c>
      <c r="E113" s="211">
        <v>0</v>
      </c>
      <c r="F113" s="212">
        <v>-194491000</v>
      </c>
      <c r="G113" s="212">
        <v>-194491000</v>
      </c>
      <c r="H113" s="212">
        <v>0</v>
      </c>
    </row>
    <row r="114" spans="1:8">
      <c r="A114" s="145" t="s">
        <v>326</v>
      </c>
      <c r="B114" s="146" t="s">
        <v>327</v>
      </c>
      <c r="C114" s="211">
        <v>12288905</v>
      </c>
      <c r="D114" s="211">
        <v>12191000</v>
      </c>
      <c r="E114" s="211">
        <v>0</v>
      </c>
      <c r="F114" s="212">
        <v>97905</v>
      </c>
      <c r="G114" s="212">
        <v>97905</v>
      </c>
      <c r="H114" s="212">
        <v>0</v>
      </c>
    </row>
    <row r="115" spans="1:8">
      <c r="A115" s="145" t="s">
        <v>328</v>
      </c>
      <c r="B115" s="146" t="s">
        <v>323</v>
      </c>
      <c r="C115" s="211">
        <v>41256905</v>
      </c>
      <c r="D115" s="211">
        <v>0</v>
      </c>
      <c r="E115" s="211">
        <v>0</v>
      </c>
      <c r="F115" s="212">
        <v>41256905</v>
      </c>
      <c r="G115" s="212">
        <v>41256905</v>
      </c>
      <c r="H115" s="212">
        <v>0</v>
      </c>
    </row>
    <row r="116" spans="1:8">
      <c r="A116" s="145" t="s">
        <v>329</v>
      </c>
      <c r="B116" s="146" t="s">
        <v>325</v>
      </c>
      <c r="C116" s="211">
        <v>-28968000</v>
      </c>
      <c r="D116" s="211">
        <v>12191000</v>
      </c>
      <c r="E116" s="211">
        <v>0</v>
      </c>
      <c r="F116" s="212">
        <v>-41159000</v>
      </c>
      <c r="G116" s="212">
        <v>-41159000</v>
      </c>
      <c r="H116" s="212">
        <v>0</v>
      </c>
    </row>
    <row r="117" spans="1:8">
      <c r="A117" s="145" t="s">
        <v>330</v>
      </c>
      <c r="B117" s="146" t="s">
        <v>331</v>
      </c>
      <c r="C117" s="211">
        <v>1152824</v>
      </c>
      <c r="D117" s="211">
        <v>219547</v>
      </c>
      <c r="E117" s="211">
        <v>0</v>
      </c>
      <c r="F117" s="212">
        <v>933277</v>
      </c>
      <c r="G117" s="212">
        <v>933277</v>
      </c>
      <c r="H117" s="212">
        <v>0</v>
      </c>
    </row>
    <row r="118" spans="1:8">
      <c r="A118" s="145" t="s">
        <v>332</v>
      </c>
      <c r="B118" s="146" t="s">
        <v>323</v>
      </c>
      <c r="C118" s="211">
        <v>6096824</v>
      </c>
      <c r="D118" s="211">
        <v>0</v>
      </c>
      <c r="E118" s="211">
        <v>0</v>
      </c>
      <c r="F118" s="212">
        <v>6096824</v>
      </c>
      <c r="G118" s="212">
        <v>6096824</v>
      </c>
      <c r="H118" s="212">
        <v>0</v>
      </c>
    </row>
    <row r="119" spans="1:8">
      <c r="A119" s="145" t="s">
        <v>333</v>
      </c>
      <c r="B119" s="146" t="s">
        <v>325</v>
      </c>
      <c r="C119" s="211">
        <v>-4944000</v>
      </c>
      <c r="D119" s="211">
        <v>219547</v>
      </c>
      <c r="E119" s="211">
        <v>0</v>
      </c>
      <c r="F119" s="212">
        <v>-5163547</v>
      </c>
      <c r="G119" s="212">
        <v>-5163547</v>
      </c>
      <c r="H119" s="212">
        <v>0</v>
      </c>
    </row>
    <row r="120" spans="1:8">
      <c r="A120" s="145" t="s">
        <v>334</v>
      </c>
      <c r="B120" s="146" t="s">
        <v>335</v>
      </c>
      <c r="C120" s="211">
        <v>103846672</v>
      </c>
      <c r="D120" s="211">
        <v>98004000</v>
      </c>
      <c r="E120" s="211">
        <v>30246300</v>
      </c>
      <c r="F120" s="212">
        <v>36088972</v>
      </c>
      <c r="G120" s="212">
        <v>36088972</v>
      </c>
      <c r="H120" s="212">
        <v>0</v>
      </c>
    </row>
    <row r="121" spans="1:8">
      <c r="A121" s="145" t="s">
        <v>336</v>
      </c>
      <c r="B121" s="146" t="s">
        <v>323</v>
      </c>
      <c r="C121" s="211">
        <v>847854672</v>
      </c>
      <c r="D121" s="211">
        <v>0</v>
      </c>
      <c r="E121" s="211">
        <v>30246300</v>
      </c>
      <c r="F121" s="212">
        <v>878100972</v>
      </c>
      <c r="G121" s="212">
        <v>878100972</v>
      </c>
      <c r="H121" s="212">
        <v>0</v>
      </c>
    </row>
    <row r="122" spans="1:8">
      <c r="A122" s="145" t="s">
        <v>337</v>
      </c>
      <c r="B122" s="146" t="s">
        <v>325</v>
      </c>
      <c r="C122" s="211">
        <v>-744008000</v>
      </c>
      <c r="D122" s="211">
        <v>98004000</v>
      </c>
      <c r="E122" s="211">
        <v>0</v>
      </c>
      <c r="F122" s="212">
        <v>-842012000</v>
      </c>
      <c r="G122" s="212">
        <v>-842012000</v>
      </c>
      <c r="H122" s="212">
        <v>0</v>
      </c>
    </row>
    <row r="123" spans="1:8">
      <c r="A123" s="145" t="s">
        <v>338</v>
      </c>
      <c r="B123" s="146" t="s">
        <v>339</v>
      </c>
      <c r="C123" s="211">
        <v>26252843</v>
      </c>
      <c r="D123" s="211">
        <v>22752000</v>
      </c>
      <c r="E123" s="211">
        <v>0</v>
      </c>
      <c r="F123" s="212">
        <v>3500843</v>
      </c>
      <c r="G123" s="212">
        <v>3500843</v>
      </c>
      <c r="H123" s="212">
        <v>0</v>
      </c>
    </row>
    <row r="124" spans="1:8">
      <c r="A124" s="145" t="s">
        <v>340</v>
      </c>
      <c r="B124" s="146" t="s">
        <v>341</v>
      </c>
      <c r="C124" s="211">
        <v>123529156</v>
      </c>
      <c r="D124" s="211">
        <v>0</v>
      </c>
      <c r="E124" s="211">
        <v>0</v>
      </c>
      <c r="F124" s="212">
        <v>123529156</v>
      </c>
      <c r="G124" s="212">
        <v>123529156</v>
      </c>
      <c r="H124" s="212">
        <v>0</v>
      </c>
    </row>
    <row r="125" spans="1:8">
      <c r="A125" s="145" t="s">
        <v>342</v>
      </c>
      <c r="B125" s="146" t="s">
        <v>343</v>
      </c>
      <c r="C125" s="211">
        <v>-97276313</v>
      </c>
      <c r="D125" s="211">
        <v>22752000</v>
      </c>
      <c r="E125" s="211">
        <v>0</v>
      </c>
      <c r="F125" s="212">
        <v>-120028313</v>
      </c>
      <c r="G125" s="212">
        <v>-120028313</v>
      </c>
      <c r="H125" s="212">
        <v>0</v>
      </c>
    </row>
    <row r="126" spans="1:8" ht="25.5">
      <c r="A126" s="145" t="s">
        <v>344</v>
      </c>
      <c r="B126" s="146" t="s">
        <v>345</v>
      </c>
      <c r="C126" s="211">
        <v>154687</v>
      </c>
      <c r="D126" s="211">
        <v>0</v>
      </c>
      <c r="E126" s="211">
        <v>0</v>
      </c>
      <c r="F126" s="212">
        <v>154687</v>
      </c>
      <c r="G126" s="212">
        <v>154687</v>
      </c>
      <c r="H126" s="212">
        <v>0</v>
      </c>
    </row>
    <row r="127" spans="1:8" ht="25.5">
      <c r="A127" s="145" t="s">
        <v>346</v>
      </c>
      <c r="B127" s="146" t="s">
        <v>347</v>
      </c>
      <c r="C127" s="211">
        <v>-154687</v>
      </c>
      <c r="D127" s="211">
        <v>0</v>
      </c>
      <c r="E127" s="211">
        <v>0</v>
      </c>
      <c r="F127" s="212">
        <v>-154687</v>
      </c>
      <c r="G127" s="212">
        <v>-154687</v>
      </c>
      <c r="H127" s="212">
        <v>0</v>
      </c>
    </row>
    <row r="128" spans="1:8">
      <c r="A128" s="145" t="s">
        <v>348</v>
      </c>
      <c r="B128" s="146" t="s">
        <v>349</v>
      </c>
      <c r="C128" s="211">
        <v>453</v>
      </c>
      <c r="D128" s="211">
        <v>453</v>
      </c>
      <c r="E128" s="211">
        <v>0</v>
      </c>
      <c r="F128" s="212">
        <v>0</v>
      </c>
      <c r="G128" s="212">
        <v>0</v>
      </c>
      <c r="H128" s="212">
        <v>0</v>
      </c>
    </row>
    <row r="129" spans="1:8">
      <c r="A129" s="145" t="s">
        <v>350</v>
      </c>
      <c r="B129" s="146" t="s">
        <v>323</v>
      </c>
      <c r="C129" s="211">
        <v>24096453</v>
      </c>
      <c r="D129" s="211">
        <v>0</v>
      </c>
      <c r="E129" s="211">
        <v>0</v>
      </c>
      <c r="F129" s="212">
        <v>24096453</v>
      </c>
      <c r="G129" s="212">
        <v>24096453</v>
      </c>
      <c r="H129" s="212">
        <v>0</v>
      </c>
    </row>
    <row r="130" spans="1:8">
      <c r="A130" s="145" t="s">
        <v>351</v>
      </c>
      <c r="B130" s="146" t="s">
        <v>325</v>
      </c>
      <c r="C130" s="211">
        <v>-24096000</v>
      </c>
      <c r="D130" s="211">
        <v>453</v>
      </c>
      <c r="E130" s="211">
        <v>0</v>
      </c>
      <c r="F130" s="212">
        <v>-24096453</v>
      </c>
      <c r="G130" s="212">
        <v>-24096453</v>
      </c>
      <c r="H130" s="212">
        <v>0</v>
      </c>
    </row>
    <row r="131" spans="1:8" ht="25.5">
      <c r="A131" s="145" t="s">
        <v>352</v>
      </c>
      <c r="B131" s="146" t="s">
        <v>353</v>
      </c>
      <c r="C131" s="211">
        <v>33085056</v>
      </c>
      <c r="D131" s="211">
        <v>31162995</v>
      </c>
      <c r="E131" s="211">
        <v>55630</v>
      </c>
      <c r="F131" s="212">
        <v>1977691</v>
      </c>
      <c r="G131" s="212">
        <v>1977691</v>
      </c>
      <c r="H131" s="212">
        <v>0</v>
      </c>
    </row>
    <row r="132" spans="1:8">
      <c r="A132" s="145" t="s">
        <v>354</v>
      </c>
      <c r="B132" s="146" t="s">
        <v>323</v>
      </c>
      <c r="C132" s="211">
        <v>116759383</v>
      </c>
      <c r="D132" s="211">
        <v>0</v>
      </c>
      <c r="E132" s="211">
        <v>55630</v>
      </c>
      <c r="F132" s="212">
        <v>116815013</v>
      </c>
      <c r="G132" s="212">
        <v>116815013</v>
      </c>
      <c r="H132" s="212">
        <v>0</v>
      </c>
    </row>
    <row r="133" spans="1:8">
      <c r="A133" s="145" t="s">
        <v>355</v>
      </c>
      <c r="B133" s="146" t="s">
        <v>325</v>
      </c>
      <c r="C133" s="211">
        <v>-83674327</v>
      </c>
      <c r="D133" s="211">
        <v>31162995</v>
      </c>
      <c r="E133" s="211">
        <v>0</v>
      </c>
      <c r="F133" s="212">
        <v>-114837322</v>
      </c>
      <c r="G133" s="212">
        <v>-114837322</v>
      </c>
      <c r="H133" s="212">
        <v>0</v>
      </c>
    </row>
    <row r="134" spans="1:8">
      <c r="A134" s="143" t="s">
        <v>38</v>
      </c>
      <c r="B134" s="144" t="s">
        <v>39</v>
      </c>
      <c r="C134" s="209">
        <v>877787809.41999996</v>
      </c>
      <c r="D134" s="209">
        <v>67116614.5</v>
      </c>
      <c r="E134" s="209">
        <v>50206872.509999998</v>
      </c>
      <c r="F134" s="210">
        <v>860878067.42999995</v>
      </c>
      <c r="G134" s="210">
        <v>654148012.37</v>
      </c>
      <c r="H134" s="210">
        <v>206730055.06</v>
      </c>
    </row>
    <row r="135" spans="1:8" ht="25.5">
      <c r="A135" s="145" t="s">
        <v>356</v>
      </c>
      <c r="B135" s="146" t="s">
        <v>357</v>
      </c>
      <c r="C135" s="211">
        <v>0</v>
      </c>
      <c r="D135" s="211">
        <v>7741800</v>
      </c>
      <c r="E135" s="211">
        <v>7741800</v>
      </c>
      <c r="F135" s="212">
        <v>0</v>
      </c>
      <c r="G135" s="212">
        <v>0</v>
      </c>
      <c r="H135" s="212">
        <v>0</v>
      </c>
    </row>
    <row r="136" spans="1:8" ht="25.5">
      <c r="A136" s="145" t="s">
        <v>358</v>
      </c>
      <c r="B136" s="146" t="s">
        <v>359</v>
      </c>
      <c r="C136" s="211">
        <v>0</v>
      </c>
      <c r="D136" s="211">
        <v>5159800</v>
      </c>
      <c r="E136" s="211">
        <v>5159800</v>
      </c>
      <c r="F136" s="212">
        <v>0</v>
      </c>
      <c r="G136" s="212">
        <v>0</v>
      </c>
      <c r="H136" s="212">
        <v>0</v>
      </c>
    </row>
    <row r="137" spans="1:8">
      <c r="A137" s="145" t="s">
        <v>360</v>
      </c>
      <c r="B137" s="146" t="s">
        <v>361</v>
      </c>
      <c r="C137" s="211">
        <v>0</v>
      </c>
      <c r="D137" s="211">
        <v>2582000</v>
      </c>
      <c r="E137" s="211">
        <v>2582000</v>
      </c>
      <c r="F137" s="212">
        <v>0</v>
      </c>
      <c r="G137" s="212">
        <v>0</v>
      </c>
      <c r="H137" s="212">
        <v>0</v>
      </c>
    </row>
    <row r="138" spans="1:8">
      <c r="A138" s="145" t="s">
        <v>362</v>
      </c>
      <c r="B138" s="146" t="s">
        <v>363</v>
      </c>
      <c r="C138" s="211">
        <v>206730055.06</v>
      </c>
      <c r="D138" s="211">
        <v>0</v>
      </c>
      <c r="E138" s="211">
        <v>0</v>
      </c>
      <c r="F138" s="212">
        <v>206730055.06</v>
      </c>
      <c r="G138" s="212">
        <v>0</v>
      </c>
      <c r="H138" s="212">
        <v>206730055.06</v>
      </c>
    </row>
    <row r="139" spans="1:8">
      <c r="A139" s="145" t="s">
        <v>364</v>
      </c>
      <c r="B139" s="146" t="s">
        <v>363</v>
      </c>
      <c r="C139" s="211">
        <v>206730055.06</v>
      </c>
      <c r="D139" s="211">
        <v>0</v>
      </c>
      <c r="E139" s="211">
        <v>0</v>
      </c>
      <c r="F139" s="212">
        <v>206730055.06</v>
      </c>
      <c r="G139" s="212">
        <v>0</v>
      </c>
      <c r="H139" s="212">
        <v>206730055.06</v>
      </c>
    </row>
    <row r="140" spans="1:8">
      <c r="A140" s="145" t="s">
        <v>365</v>
      </c>
      <c r="B140" s="146" t="s">
        <v>366</v>
      </c>
      <c r="C140" s="211">
        <v>0</v>
      </c>
      <c r="D140" s="211">
        <v>0</v>
      </c>
      <c r="E140" s="211">
        <v>11497801</v>
      </c>
      <c r="F140" s="212">
        <v>11497801</v>
      </c>
      <c r="G140" s="212">
        <v>11497801</v>
      </c>
      <c r="H140" s="212">
        <v>0</v>
      </c>
    </row>
    <row r="141" spans="1:8">
      <c r="A141" s="145" t="s">
        <v>367</v>
      </c>
      <c r="B141" s="146" t="s">
        <v>366</v>
      </c>
      <c r="C141" s="211">
        <v>0</v>
      </c>
      <c r="D141" s="211">
        <v>0</v>
      </c>
      <c r="E141" s="211">
        <v>11497801</v>
      </c>
      <c r="F141" s="212">
        <v>11497801</v>
      </c>
      <c r="G141" s="212">
        <v>11497801</v>
      </c>
      <c r="H141" s="212">
        <v>0</v>
      </c>
    </row>
    <row r="142" spans="1:8">
      <c r="A142" s="145" t="s">
        <v>368</v>
      </c>
      <c r="B142" s="146" t="s">
        <v>369</v>
      </c>
      <c r="C142" s="211">
        <v>0</v>
      </c>
      <c r="D142" s="211">
        <v>18053000</v>
      </c>
      <c r="E142" s="211">
        <v>18053000</v>
      </c>
      <c r="F142" s="212">
        <v>0</v>
      </c>
      <c r="G142" s="212">
        <v>0</v>
      </c>
      <c r="H142" s="212">
        <v>0</v>
      </c>
    </row>
    <row r="143" spans="1:8">
      <c r="A143" s="145" t="s">
        <v>370</v>
      </c>
      <c r="B143" s="146" t="s">
        <v>371</v>
      </c>
      <c r="C143" s="211">
        <v>0</v>
      </c>
      <c r="D143" s="211">
        <v>15471000</v>
      </c>
      <c r="E143" s="211">
        <v>15471000</v>
      </c>
      <c r="F143" s="212">
        <v>0</v>
      </c>
      <c r="G143" s="212">
        <v>0</v>
      </c>
      <c r="H143" s="212">
        <v>0</v>
      </c>
    </row>
    <row r="144" spans="1:8">
      <c r="A144" s="145" t="s">
        <v>372</v>
      </c>
      <c r="B144" s="146" t="s">
        <v>373</v>
      </c>
      <c r="C144" s="211">
        <v>0</v>
      </c>
      <c r="D144" s="211">
        <v>2582000</v>
      </c>
      <c r="E144" s="211">
        <v>2582000</v>
      </c>
      <c r="F144" s="212">
        <v>0</v>
      </c>
      <c r="G144" s="212">
        <v>0</v>
      </c>
      <c r="H144" s="212">
        <v>0</v>
      </c>
    </row>
    <row r="145" spans="1:8">
      <c r="A145" s="145" t="s">
        <v>374</v>
      </c>
      <c r="B145" s="146" t="s">
        <v>375</v>
      </c>
      <c r="C145" s="211">
        <v>0</v>
      </c>
      <c r="D145" s="211">
        <v>3470030</v>
      </c>
      <c r="E145" s="211">
        <v>3470030</v>
      </c>
      <c r="F145" s="212">
        <v>0</v>
      </c>
      <c r="G145" s="212">
        <v>0</v>
      </c>
      <c r="H145" s="212">
        <v>0</v>
      </c>
    </row>
    <row r="146" spans="1:8">
      <c r="A146" s="145" t="s">
        <v>376</v>
      </c>
      <c r="B146" s="146" t="s">
        <v>375</v>
      </c>
      <c r="C146" s="211">
        <v>0</v>
      </c>
      <c r="D146" s="211">
        <v>3470030</v>
      </c>
      <c r="E146" s="211">
        <v>3470030</v>
      </c>
      <c r="F146" s="212">
        <v>0</v>
      </c>
      <c r="G146" s="212">
        <v>0</v>
      </c>
      <c r="H146" s="212">
        <v>0</v>
      </c>
    </row>
    <row r="147" spans="1:8">
      <c r="A147" s="145" t="s">
        <v>377</v>
      </c>
      <c r="B147" s="146" t="s">
        <v>327</v>
      </c>
      <c r="C147" s="211">
        <v>28407542.989999998</v>
      </c>
      <c r="D147" s="211">
        <v>28616855.989999998</v>
      </c>
      <c r="E147" s="211">
        <v>209313</v>
      </c>
      <c r="F147" s="212">
        <v>0</v>
      </c>
      <c r="G147" s="212">
        <v>0</v>
      </c>
      <c r="H147" s="212">
        <v>0</v>
      </c>
    </row>
    <row r="148" spans="1:8">
      <c r="A148" s="145" t="s">
        <v>378</v>
      </c>
      <c r="B148" s="146" t="s">
        <v>327</v>
      </c>
      <c r="C148" s="211">
        <v>28407542.989999998</v>
      </c>
      <c r="D148" s="211">
        <v>28616855.989999998</v>
      </c>
      <c r="E148" s="211">
        <v>209313</v>
      </c>
      <c r="F148" s="212">
        <v>0</v>
      </c>
      <c r="G148" s="212">
        <v>0</v>
      </c>
      <c r="H148" s="212">
        <v>0</v>
      </c>
    </row>
    <row r="149" spans="1:8">
      <c r="A149" s="145" t="s">
        <v>582</v>
      </c>
      <c r="B149" s="146" t="s">
        <v>583</v>
      </c>
      <c r="C149" s="211">
        <v>642650211.37</v>
      </c>
      <c r="D149" s="211">
        <v>0</v>
      </c>
      <c r="E149" s="211">
        <v>0</v>
      </c>
      <c r="F149" s="212">
        <v>642650211.37</v>
      </c>
      <c r="G149" s="212">
        <v>642650211.37</v>
      </c>
      <c r="H149" s="212">
        <v>0</v>
      </c>
    </row>
    <row r="150" spans="1:8">
      <c r="A150" s="145" t="s">
        <v>584</v>
      </c>
      <c r="B150" s="146" t="s">
        <v>583</v>
      </c>
      <c r="C150" s="211">
        <v>642650211.37</v>
      </c>
      <c r="D150" s="211">
        <v>0</v>
      </c>
      <c r="E150" s="211">
        <v>0</v>
      </c>
      <c r="F150" s="212">
        <v>642650211.37</v>
      </c>
      <c r="G150" s="212">
        <v>642650211.37</v>
      </c>
      <c r="H150" s="212">
        <v>0</v>
      </c>
    </row>
    <row r="151" spans="1:8">
      <c r="A151" s="145" t="s">
        <v>379</v>
      </c>
      <c r="B151" s="146" t="s">
        <v>380</v>
      </c>
      <c r="C151" s="211">
        <v>0</v>
      </c>
      <c r="D151" s="211">
        <v>9234928.5099999998</v>
      </c>
      <c r="E151" s="211">
        <v>9234928.5099999998</v>
      </c>
      <c r="F151" s="212">
        <v>0</v>
      </c>
      <c r="G151" s="212">
        <v>0</v>
      </c>
      <c r="H151" s="212">
        <v>0</v>
      </c>
    </row>
    <row r="152" spans="1:8">
      <c r="A152" s="145" t="s">
        <v>381</v>
      </c>
      <c r="B152" s="146" t="s">
        <v>380</v>
      </c>
      <c r="C152" s="211">
        <v>0</v>
      </c>
      <c r="D152" s="211">
        <v>9234928.5099999998</v>
      </c>
      <c r="E152" s="211">
        <v>9234928.5099999998</v>
      </c>
      <c r="F152" s="212">
        <v>0</v>
      </c>
      <c r="G152" s="212">
        <v>0</v>
      </c>
      <c r="H152" s="212">
        <v>0</v>
      </c>
    </row>
    <row r="153" spans="1:8">
      <c r="A153" s="141" t="s">
        <v>42</v>
      </c>
      <c r="B153" s="142" t="s">
        <v>43</v>
      </c>
      <c r="C153" s="207">
        <v>1009680250.1</v>
      </c>
      <c r="D153" s="207">
        <v>588502535</v>
      </c>
      <c r="E153" s="207">
        <v>671487025.15999997</v>
      </c>
      <c r="F153" s="208">
        <v>1092664740.26</v>
      </c>
      <c r="G153" s="208">
        <v>1092664740.26</v>
      </c>
      <c r="H153" s="208">
        <v>0</v>
      </c>
    </row>
    <row r="154" spans="1:8">
      <c r="A154" s="143" t="s">
        <v>45</v>
      </c>
      <c r="B154" s="144" t="s">
        <v>46</v>
      </c>
      <c r="C154" s="209">
        <v>1009680250.1</v>
      </c>
      <c r="D154" s="209">
        <v>588502535</v>
      </c>
      <c r="E154" s="209">
        <v>671487025.15999997</v>
      </c>
      <c r="F154" s="210">
        <v>1092664740.26</v>
      </c>
      <c r="G154" s="210">
        <v>1092664740.26</v>
      </c>
      <c r="H154" s="210">
        <v>0</v>
      </c>
    </row>
    <row r="155" spans="1:8">
      <c r="A155" s="145" t="s">
        <v>382</v>
      </c>
      <c r="B155" s="146" t="s">
        <v>383</v>
      </c>
      <c r="C155" s="211">
        <v>0</v>
      </c>
      <c r="D155" s="211">
        <v>299797673.76999998</v>
      </c>
      <c r="E155" s="211">
        <v>299797673.76999998</v>
      </c>
      <c r="F155" s="212">
        <v>0</v>
      </c>
      <c r="G155" s="212">
        <v>0</v>
      </c>
      <c r="H155" s="212">
        <v>0</v>
      </c>
    </row>
    <row r="156" spans="1:8">
      <c r="A156" s="145" t="s">
        <v>384</v>
      </c>
      <c r="B156" s="146" t="s">
        <v>383</v>
      </c>
      <c r="C156" s="211">
        <v>0</v>
      </c>
      <c r="D156" s="211">
        <v>299797673.76999998</v>
      </c>
      <c r="E156" s="211">
        <v>299797673.76999998</v>
      </c>
      <c r="F156" s="212">
        <v>0</v>
      </c>
      <c r="G156" s="212">
        <v>0</v>
      </c>
      <c r="H156" s="212">
        <v>0</v>
      </c>
    </row>
    <row r="157" spans="1:8">
      <c r="A157" s="145" t="s">
        <v>385</v>
      </c>
      <c r="B157" s="146" t="s">
        <v>386</v>
      </c>
      <c r="C157" s="211">
        <v>75009849.939999998</v>
      </c>
      <c r="D157" s="211">
        <v>43157870</v>
      </c>
      <c r="E157" s="211">
        <v>17533318.440000001</v>
      </c>
      <c r="F157" s="212">
        <v>49385298.380000003</v>
      </c>
      <c r="G157" s="212">
        <v>49385298.380000003</v>
      </c>
      <c r="H157" s="212">
        <v>0</v>
      </c>
    </row>
    <row r="158" spans="1:8">
      <c r="A158" s="145" t="s">
        <v>387</v>
      </c>
      <c r="B158" s="146" t="s">
        <v>386</v>
      </c>
      <c r="C158" s="211">
        <v>75009849.939999998</v>
      </c>
      <c r="D158" s="211">
        <v>43157870</v>
      </c>
      <c r="E158" s="211">
        <v>17533318.440000001</v>
      </c>
      <c r="F158" s="212">
        <v>49385298.380000003</v>
      </c>
      <c r="G158" s="212">
        <v>49385298.380000003</v>
      </c>
      <c r="H158" s="212">
        <v>0</v>
      </c>
    </row>
    <row r="159" spans="1:8">
      <c r="A159" s="145" t="s">
        <v>388</v>
      </c>
      <c r="B159" s="146" t="s">
        <v>389</v>
      </c>
      <c r="C159" s="211">
        <v>381492782.25</v>
      </c>
      <c r="D159" s="211">
        <v>14815103</v>
      </c>
      <c r="E159" s="211">
        <v>47400156.25</v>
      </c>
      <c r="F159" s="212">
        <v>414077835.5</v>
      </c>
      <c r="G159" s="212">
        <v>414077835.5</v>
      </c>
      <c r="H159" s="212">
        <v>0</v>
      </c>
    </row>
    <row r="160" spans="1:8">
      <c r="A160" s="145" t="s">
        <v>390</v>
      </c>
      <c r="B160" s="146" t="s">
        <v>389</v>
      </c>
      <c r="C160" s="211">
        <v>381492782.25</v>
      </c>
      <c r="D160" s="211">
        <v>14815103</v>
      </c>
      <c r="E160" s="211">
        <v>47400156.25</v>
      </c>
      <c r="F160" s="212">
        <v>414077835.5</v>
      </c>
      <c r="G160" s="212">
        <v>414077835.5</v>
      </c>
      <c r="H160" s="212">
        <v>0</v>
      </c>
    </row>
    <row r="161" spans="1:8">
      <c r="A161" s="145" t="s">
        <v>391</v>
      </c>
      <c r="B161" s="146" t="s">
        <v>392</v>
      </c>
      <c r="C161" s="211">
        <v>319031978.83999997</v>
      </c>
      <c r="D161" s="211">
        <v>11167588</v>
      </c>
      <c r="E161" s="211">
        <v>31344318.629999999</v>
      </c>
      <c r="F161" s="212">
        <v>339208709.47000003</v>
      </c>
      <c r="G161" s="212">
        <v>339208709.47000003</v>
      </c>
      <c r="H161" s="212">
        <v>0</v>
      </c>
    </row>
    <row r="162" spans="1:8">
      <c r="A162" s="145" t="s">
        <v>393</v>
      </c>
      <c r="B162" s="146" t="s">
        <v>392</v>
      </c>
      <c r="C162" s="211">
        <v>319031978.83999997</v>
      </c>
      <c r="D162" s="211">
        <v>11167588</v>
      </c>
      <c r="E162" s="211">
        <v>31344318.629999999</v>
      </c>
      <c r="F162" s="212">
        <v>339208709.47000003</v>
      </c>
      <c r="G162" s="212">
        <v>339208709.47000003</v>
      </c>
      <c r="H162" s="212">
        <v>0</v>
      </c>
    </row>
    <row r="163" spans="1:8">
      <c r="A163" s="145" t="s">
        <v>394</v>
      </c>
      <c r="B163" s="146" t="s">
        <v>395</v>
      </c>
      <c r="C163" s="211">
        <v>117243508.98999999</v>
      </c>
      <c r="D163" s="211">
        <v>0</v>
      </c>
      <c r="E163" s="211">
        <v>20507979.780000001</v>
      </c>
      <c r="F163" s="212">
        <v>137751488.77000001</v>
      </c>
      <c r="G163" s="212">
        <v>137751488.77000001</v>
      </c>
      <c r="H163" s="212">
        <v>0</v>
      </c>
    </row>
    <row r="164" spans="1:8">
      <c r="A164" s="145" t="s">
        <v>396</v>
      </c>
      <c r="B164" s="146" t="s">
        <v>395</v>
      </c>
      <c r="C164" s="211">
        <v>117243508.98999999</v>
      </c>
      <c r="D164" s="211">
        <v>0</v>
      </c>
      <c r="E164" s="211">
        <v>20507979.780000001</v>
      </c>
      <c r="F164" s="212">
        <v>137751488.77000001</v>
      </c>
      <c r="G164" s="212">
        <v>137751488.77000001</v>
      </c>
      <c r="H164" s="212">
        <v>0</v>
      </c>
    </row>
    <row r="165" spans="1:8">
      <c r="A165" s="145" t="s">
        <v>397</v>
      </c>
      <c r="B165" s="146" t="s">
        <v>398</v>
      </c>
      <c r="C165" s="211">
        <v>0</v>
      </c>
      <c r="D165" s="211">
        <v>0</v>
      </c>
      <c r="E165" s="211">
        <v>44783247.380000003</v>
      </c>
      <c r="F165" s="212">
        <v>44783247.380000003</v>
      </c>
      <c r="G165" s="212">
        <v>44783247.380000003</v>
      </c>
      <c r="H165" s="212">
        <v>0</v>
      </c>
    </row>
    <row r="166" spans="1:8">
      <c r="A166" s="145" t="s">
        <v>399</v>
      </c>
      <c r="B166" s="146" t="s">
        <v>398</v>
      </c>
      <c r="C166" s="211">
        <v>0</v>
      </c>
      <c r="D166" s="211">
        <v>0</v>
      </c>
      <c r="E166" s="211">
        <v>44783247.380000003</v>
      </c>
      <c r="F166" s="212">
        <v>44783247.380000003</v>
      </c>
      <c r="G166" s="212">
        <v>44783247.380000003</v>
      </c>
      <c r="H166" s="212">
        <v>0</v>
      </c>
    </row>
    <row r="167" spans="1:8">
      <c r="A167" s="145" t="s">
        <v>598</v>
      </c>
      <c r="B167" s="146" t="e">
        <v>#N/A</v>
      </c>
      <c r="C167" s="211">
        <v>0</v>
      </c>
      <c r="D167" s="211">
        <v>4181837</v>
      </c>
      <c r="E167" s="211">
        <v>4181837</v>
      </c>
      <c r="F167" s="212">
        <v>0</v>
      </c>
      <c r="G167" s="212">
        <v>0</v>
      </c>
      <c r="H167" s="212">
        <v>0</v>
      </c>
    </row>
    <row r="168" spans="1:8">
      <c r="A168" s="145" t="s">
        <v>599</v>
      </c>
      <c r="B168" s="146" t="e">
        <v>#N/A</v>
      </c>
      <c r="C168" s="211">
        <v>0</v>
      </c>
      <c r="D168" s="211">
        <v>4181837</v>
      </c>
      <c r="E168" s="211">
        <v>4181837</v>
      </c>
      <c r="F168" s="212">
        <v>0</v>
      </c>
      <c r="G168" s="212">
        <v>0</v>
      </c>
      <c r="H168" s="212">
        <v>0</v>
      </c>
    </row>
    <row r="169" spans="1:8">
      <c r="A169" s="145" t="s">
        <v>400</v>
      </c>
      <c r="B169" s="146" t="s">
        <v>401</v>
      </c>
      <c r="C169" s="211">
        <v>116902130.08</v>
      </c>
      <c r="D169" s="211">
        <v>19593443</v>
      </c>
      <c r="E169" s="211">
        <v>10149473.68</v>
      </c>
      <c r="F169" s="212">
        <v>107458160.76000001</v>
      </c>
      <c r="G169" s="212">
        <v>107458160.76000001</v>
      </c>
      <c r="H169" s="212">
        <v>0</v>
      </c>
    </row>
    <row r="170" spans="1:8">
      <c r="A170" s="145" t="s">
        <v>402</v>
      </c>
      <c r="B170" s="146" t="s">
        <v>401</v>
      </c>
      <c r="C170" s="211">
        <v>82349933.219999999</v>
      </c>
      <c r="D170" s="211">
        <v>18504234</v>
      </c>
      <c r="E170" s="211">
        <v>7034447.2000000002</v>
      </c>
      <c r="F170" s="212">
        <v>70880146.420000002</v>
      </c>
      <c r="G170" s="212">
        <v>70880146.420000002</v>
      </c>
      <c r="H170" s="212">
        <v>0</v>
      </c>
    </row>
    <row r="171" spans="1:8">
      <c r="A171" s="145" t="s">
        <v>403</v>
      </c>
      <c r="B171" s="146" t="s">
        <v>404</v>
      </c>
      <c r="C171" s="211">
        <v>34552196.859999999</v>
      </c>
      <c r="D171" s="211">
        <v>1089209</v>
      </c>
      <c r="E171" s="211">
        <v>3115026.48</v>
      </c>
      <c r="F171" s="212">
        <v>36578014.340000004</v>
      </c>
      <c r="G171" s="212">
        <v>36578014.340000004</v>
      </c>
      <c r="H171" s="212">
        <v>0</v>
      </c>
    </row>
    <row r="172" spans="1:8">
      <c r="A172" s="145" t="s">
        <v>405</v>
      </c>
      <c r="B172" s="146" t="s">
        <v>406</v>
      </c>
      <c r="C172" s="211">
        <v>0</v>
      </c>
      <c r="D172" s="211">
        <v>62641120.229999997</v>
      </c>
      <c r="E172" s="211">
        <v>62641120.229999997</v>
      </c>
      <c r="F172" s="212">
        <v>0</v>
      </c>
      <c r="G172" s="212">
        <v>0</v>
      </c>
      <c r="H172" s="212">
        <v>0</v>
      </c>
    </row>
    <row r="173" spans="1:8">
      <c r="A173" s="145" t="s">
        <v>407</v>
      </c>
      <c r="B173" s="146" t="s">
        <v>406</v>
      </c>
      <c r="C173" s="211">
        <v>0</v>
      </c>
      <c r="D173" s="211">
        <v>62641120.229999997</v>
      </c>
      <c r="E173" s="211">
        <v>62641120.229999997</v>
      </c>
      <c r="F173" s="212">
        <v>0</v>
      </c>
      <c r="G173" s="212">
        <v>0</v>
      </c>
      <c r="H173" s="212">
        <v>0</v>
      </c>
    </row>
    <row r="174" spans="1:8">
      <c r="A174" s="145" t="s">
        <v>408</v>
      </c>
      <c r="B174" s="146" t="s">
        <v>409</v>
      </c>
      <c r="C174" s="211">
        <v>0</v>
      </c>
      <c r="D174" s="211">
        <v>2850400</v>
      </c>
      <c r="E174" s="211">
        <v>2850400</v>
      </c>
      <c r="F174" s="212">
        <v>0</v>
      </c>
      <c r="G174" s="212">
        <v>0</v>
      </c>
      <c r="H174" s="212">
        <v>0</v>
      </c>
    </row>
    <row r="175" spans="1:8">
      <c r="A175" s="145" t="s">
        <v>410</v>
      </c>
      <c r="B175" s="146" t="s">
        <v>409</v>
      </c>
      <c r="C175" s="211">
        <v>0</v>
      </c>
      <c r="D175" s="211">
        <v>2850400</v>
      </c>
      <c r="E175" s="211">
        <v>2850400</v>
      </c>
      <c r="F175" s="212">
        <v>0</v>
      </c>
      <c r="G175" s="212">
        <v>0</v>
      </c>
      <c r="H175" s="212">
        <v>0</v>
      </c>
    </row>
    <row r="176" spans="1:8">
      <c r="A176" s="145" t="s">
        <v>411</v>
      </c>
      <c r="B176" s="146" t="s">
        <v>412</v>
      </c>
      <c r="C176" s="211">
        <v>0</v>
      </c>
      <c r="D176" s="211">
        <v>64196000</v>
      </c>
      <c r="E176" s="211">
        <v>64196000</v>
      </c>
      <c r="F176" s="212">
        <v>0</v>
      </c>
      <c r="G176" s="212">
        <v>0</v>
      </c>
      <c r="H176" s="212">
        <v>0</v>
      </c>
    </row>
    <row r="177" spans="1:8">
      <c r="A177" s="145" t="s">
        <v>413</v>
      </c>
      <c r="B177" s="146" t="s">
        <v>412</v>
      </c>
      <c r="C177" s="211">
        <v>0</v>
      </c>
      <c r="D177" s="211">
        <v>64196000</v>
      </c>
      <c r="E177" s="211">
        <v>64196000</v>
      </c>
      <c r="F177" s="212">
        <v>0</v>
      </c>
      <c r="G177" s="212">
        <v>0</v>
      </c>
      <c r="H177" s="212">
        <v>0</v>
      </c>
    </row>
    <row r="178" spans="1:8">
      <c r="A178" s="145" t="s">
        <v>414</v>
      </c>
      <c r="B178" s="146" t="s">
        <v>415</v>
      </c>
      <c r="C178" s="211">
        <v>0</v>
      </c>
      <c r="D178" s="211">
        <v>45474400</v>
      </c>
      <c r="E178" s="211">
        <v>45474400</v>
      </c>
      <c r="F178" s="212">
        <v>0</v>
      </c>
      <c r="G178" s="212">
        <v>0</v>
      </c>
      <c r="H178" s="212">
        <v>0</v>
      </c>
    </row>
    <row r="179" spans="1:8">
      <c r="A179" s="145" t="s">
        <v>416</v>
      </c>
      <c r="B179" s="146" t="s">
        <v>415</v>
      </c>
      <c r="C179" s="211">
        <v>0</v>
      </c>
      <c r="D179" s="211">
        <v>45474400</v>
      </c>
      <c r="E179" s="211">
        <v>45474400</v>
      </c>
      <c r="F179" s="212">
        <v>0</v>
      </c>
      <c r="G179" s="212">
        <v>0</v>
      </c>
      <c r="H179" s="212">
        <v>0</v>
      </c>
    </row>
    <row r="180" spans="1:8">
      <c r="A180" s="145" t="s">
        <v>417</v>
      </c>
      <c r="B180" s="146" t="s">
        <v>418</v>
      </c>
      <c r="C180" s="211">
        <v>0</v>
      </c>
      <c r="D180" s="211">
        <v>20627100</v>
      </c>
      <c r="E180" s="211">
        <v>20627100</v>
      </c>
      <c r="F180" s="212">
        <v>0</v>
      </c>
      <c r="G180" s="212">
        <v>0</v>
      </c>
      <c r="H180" s="212">
        <v>0</v>
      </c>
    </row>
    <row r="181" spans="1:8">
      <c r="A181" s="145" t="s">
        <v>419</v>
      </c>
      <c r="B181" s="146" t="s">
        <v>418</v>
      </c>
      <c r="C181" s="211">
        <v>0</v>
      </c>
      <c r="D181" s="211">
        <v>20627100</v>
      </c>
      <c r="E181" s="211">
        <v>20627100</v>
      </c>
      <c r="F181" s="212">
        <v>0</v>
      </c>
      <c r="G181" s="212">
        <v>0</v>
      </c>
      <c r="H181" s="212">
        <v>0</v>
      </c>
    </row>
    <row r="182" spans="1:8">
      <c r="A182" s="141" t="s">
        <v>59</v>
      </c>
      <c r="B182" s="142" t="s">
        <v>60</v>
      </c>
      <c r="C182" s="207">
        <v>2778710681</v>
      </c>
      <c r="D182" s="207">
        <v>0</v>
      </c>
      <c r="E182" s="207">
        <v>8181150</v>
      </c>
      <c r="F182" s="208">
        <v>2786891831</v>
      </c>
      <c r="G182" s="208">
        <v>0</v>
      </c>
      <c r="H182" s="208">
        <v>2786891831</v>
      </c>
    </row>
    <row r="183" spans="1:8">
      <c r="A183" s="143" t="s">
        <v>63</v>
      </c>
      <c r="B183" s="144" t="s">
        <v>64</v>
      </c>
      <c r="C183" s="209">
        <v>2778710681</v>
      </c>
      <c r="D183" s="209">
        <v>0</v>
      </c>
      <c r="E183" s="209">
        <v>8181150</v>
      </c>
      <c r="F183" s="210">
        <v>2786891831</v>
      </c>
      <c r="G183" s="210">
        <v>0</v>
      </c>
      <c r="H183" s="210">
        <v>2786891831</v>
      </c>
    </row>
    <row r="184" spans="1:8">
      <c r="A184" s="145" t="s">
        <v>423</v>
      </c>
      <c r="B184" s="146" t="s">
        <v>424</v>
      </c>
      <c r="C184" s="211">
        <v>2778710681</v>
      </c>
      <c r="D184" s="211">
        <v>0</v>
      </c>
      <c r="E184" s="211">
        <v>8181150</v>
      </c>
      <c r="F184" s="212">
        <v>2786891831</v>
      </c>
      <c r="G184" s="212">
        <v>0</v>
      </c>
      <c r="H184" s="212">
        <v>2786891831</v>
      </c>
    </row>
    <row r="185" spans="1:8">
      <c r="A185" s="145" t="s">
        <v>425</v>
      </c>
      <c r="B185" s="146" t="s">
        <v>424</v>
      </c>
      <c r="C185" s="211">
        <v>2778710681</v>
      </c>
      <c r="D185" s="211">
        <v>0</v>
      </c>
      <c r="E185" s="211">
        <v>8181150</v>
      </c>
      <c r="F185" s="212">
        <v>2786891831</v>
      </c>
      <c r="G185" s="212">
        <v>0</v>
      </c>
      <c r="H185" s="212">
        <v>2786891831</v>
      </c>
    </row>
    <row r="186" spans="1:8">
      <c r="A186" s="141" t="s">
        <v>600</v>
      </c>
      <c r="B186" s="142" t="s">
        <v>608</v>
      </c>
      <c r="C186" s="207">
        <v>0</v>
      </c>
      <c r="D186" s="207">
        <v>0</v>
      </c>
      <c r="E186" s="207">
        <v>1376572344.3299999</v>
      </c>
      <c r="F186" s="208">
        <v>1376572344.3299999</v>
      </c>
      <c r="G186" s="208">
        <v>1376572344.3299999</v>
      </c>
      <c r="H186" s="208">
        <v>0</v>
      </c>
    </row>
    <row r="187" spans="1:8">
      <c r="A187" s="143" t="s">
        <v>601</v>
      </c>
      <c r="B187" s="144" t="s">
        <v>607</v>
      </c>
      <c r="C187" s="209">
        <v>0</v>
      </c>
      <c r="D187" s="209">
        <v>0</v>
      </c>
      <c r="E187" s="209">
        <v>1376572344.3299999</v>
      </c>
      <c r="F187" s="210">
        <v>1376572344.3299999</v>
      </c>
      <c r="G187" s="210">
        <v>1376572344.3299999</v>
      </c>
      <c r="H187" s="210">
        <v>0</v>
      </c>
    </row>
    <row r="188" spans="1:8">
      <c r="A188" s="145" t="s">
        <v>602</v>
      </c>
      <c r="B188" s="146" t="e">
        <v>#N/A</v>
      </c>
      <c r="C188" s="211">
        <v>0</v>
      </c>
      <c r="D188" s="211">
        <v>0</v>
      </c>
      <c r="E188" s="211">
        <v>1376572344.3299999</v>
      </c>
      <c r="F188" s="212">
        <v>1376572344.3299999</v>
      </c>
      <c r="G188" s="212">
        <v>1376572344.3299999</v>
      </c>
      <c r="H188" s="212">
        <v>0</v>
      </c>
    </row>
    <row r="189" spans="1:8">
      <c r="A189" s="145" t="s">
        <v>603</v>
      </c>
      <c r="B189" s="146" t="e">
        <v>#N/A</v>
      </c>
      <c r="C189" s="211">
        <v>0</v>
      </c>
      <c r="D189" s="211">
        <v>0</v>
      </c>
      <c r="E189" s="211">
        <v>1376572344.3299999</v>
      </c>
      <c r="F189" s="212">
        <v>1376572344.3299999</v>
      </c>
      <c r="G189" s="212">
        <v>1376572344.3299999</v>
      </c>
      <c r="H189" s="212">
        <v>0</v>
      </c>
    </row>
    <row r="190" spans="1:8">
      <c r="A190" s="139" t="s">
        <v>426</v>
      </c>
      <c r="B190" s="140" t="s">
        <v>76</v>
      </c>
      <c r="C190" s="205">
        <v>15030484170.309999</v>
      </c>
      <c r="D190" s="205">
        <v>102480212.79000001</v>
      </c>
      <c r="E190" s="205">
        <v>157813359.30000001</v>
      </c>
      <c r="F190" s="206">
        <v>15085817316.82</v>
      </c>
      <c r="G190" s="206">
        <v>0</v>
      </c>
      <c r="H190" s="206">
        <v>15085817316.82</v>
      </c>
    </row>
    <row r="191" spans="1:8">
      <c r="A191" s="141" t="s">
        <v>71</v>
      </c>
      <c r="B191" s="142" t="s">
        <v>80</v>
      </c>
      <c r="C191" s="207">
        <v>15030484170.309999</v>
      </c>
      <c r="D191" s="207">
        <v>102480212.79000001</v>
      </c>
      <c r="E191" s="207">
        <v>157813359.30000001</v>
      </c>
      <c r="F191" s="208">
        <v>15085817316.82</v>
      </c>
      <c r="G191" s="208">
        <v>0</v>
      </c>
      <c r="H191" s="208">
        <v>15085817316.82</v>
      </c>
    </row>
    <row r="192" spans="1:8">
      <c r="A192" s="143" t="s">
        <v>73</v>
      </c>
      <c r="B192" s="144" t="s">
        <v>83</v>
      </c>
      <c r="C192" s="209">
        <v>12771061542.1</v>
      </c>
      <c r="D192" s="209">
        <v>0</v>
      </c>
      <c r="E192" s="209">
        <v>0</v>
      </c>
      <c r="F192" s="210">
        <v>12771061542.1</v>
      </c>
      <c r="G192" s="210">
        <v>0</v>
      </c>
      <c r="H192" s="210">
        <v>12771061542.1</v>
      </c>
    </row>
    <row r="193" spans="1:8">
      <c r="A193" s="145" t="s">
        <v>427</v>
      </c>
      <c r="B193" s="146" t="s">
        <v>428</v>
      </c>
      <c r="C193" s="211">
        <v>12771061542.1</v>
      </c>
      <c r="D193" s="211">
        <v>0</v>
      </c>
      <c r="E193" s="211">
        <v>0</v>
      </c>
      <c r="F193" s="212">
        <v>12771061542.1</v>
      </c>
      <c r="G193" s="212">
        <v>0</v>
      </c>
      <c r="H193" s="212">
        <v>12771061542.1</v>
      </c>
    </row>
    <row r="194" spans="1:8">
      <c r="A194" s="145" t="s">
        <v>429</v>
      </c>
      <c r="B194" s="146" t="s">
        <v>430</v>
      </c>
      <c r="C194" s="211">
        <v>12771061542.1</v>
      </c>
      <c r="D194" s="211">
        <v>0</v>
      </c>
      <c r="E194" s="211">
        <v>0</v>
      </c>
      <c r="F194" s="212">
        <v>12771061542.1</v>
      </c>
      <c r="G194" s="212">
        <v>0</v>
      </c>
      <c r="H194" s="212">
        <v>12771061542.1</v>
      </c>
    </row>
    <row r="195" spans="1:8">
      <c r="A195" s="143" t="s">
        <v>431</v>
      </c>
      <c r="B195" s="144" t="s">
        <v>432</v>
      </c>
      <c r="C195" s="209">
        <v>2159451622.9099998</v>
      </c>
      <c r="D195" s="209">
        <v>2509207.4900000002</v>
      </c>
      <c r="E195" s="209">
        <v>157813359.30000001</v>
      </c>
      <c r="F195" s="210">
        <v>2314755774.7199998</v>
      </c>
      <c r="G195" s="210">
        <v>0</v>
      </c>
      <c r="H195" s="210">
        <v>2314755774.7199998</v>
      </c>
    </row>
    <row r="196" spans="1:8">
      <c r="A196" s="145" t="s">
        <v>433</v>
      </c>
      <c r="B196" s="146" t="s">
        <v>434</v>
      </c>
      <c r="C196" s="211">
        <v>5393933333.7200003</v>
      </c>
      <c r="D196" s="211">
        <v>0</v>
      </c>
      <c r="E196" s="211">
        <v>157813359.30000001</v>
      </c>
      <c r="F196" s="212">
        <v>5551746693.0200005</v>
      </c>
      <c r="G196" s="212">
        <v>0</v>
      </c>
      <c r="H196" s="212">
        <v>5551746693.0200005</v>
      </c>
    </row>
    <row r="197" spans="1:8">
      <c r="A197" s="145" t="s">
        <v>435</v>
      </c>
      <c r="B197" s="146" t="s">
        <v>434</v>
      </c>
      <c r="C197" s="211">
        <v>5285774048.6300001</v>
      </c>
      <c r="D197" s="211">
        <v>0</v>
      </c>
      <c r="E197" s="211">
        <v>99971005.299999997</v>
      </c>
      <c r="F197" s="212">
        <v>5385745053.9300003</v>
      </c>
      <c r="G197" s="212">
        <v>0</v>
      </c>
      <c r="H197" s="212">
        <v>5385745053.9300003</v>
      </c>
    </row>
    <row r="198" spans="1:8" ht="25.5">
      <c r="A198" s="145" t="s">
        <v>436</v>
      </c>
      <c r="B198" s="146" t="s">
        <v>437</v>
      </c>
      <c r="C198" s="211">
        <v>108159285.09</v>
      </c>
      <c r="D198" s="211">
        <v>0</v>
      </c>
      <c r="E198" s="211">
        <v>57842354</v>
      </c>
      <c r="F198" s="212">
        <v>166001639.09</v>
      </c>
      <c r="G198" s="212">
        <v>0</v>
      </c>
      <c r="H198" s="212">
        <v>166001639.09</v>
      </c>
    </row>
    <row r="199" spans="1:8">
      <c r="A199" s="145" t="s">
        <v>438</v>
      </c>
      <c r="B199" s="146" t="s">
        <v>439</v>
      </c>
      <c r="C199" s="211">
        <v>-3234481710.8099999</v>
      </c>
      <c r="D199" s="211">
        <v>2509207.4900000002</v>
      </c>
      <c r="E199" s="211">
        <v>0</v>
      </c>
      <c r="F199" s="212">
        <v>-3236990918.3000002</v>
      </c>
      <c r="G199" s="212">
        <v>0</v>
      </c>
      <c r="H199" s="212">
        <v>-3236990918.3000002</v>
      </c>
    </row>
    <row r="200" spans="1:8">
      <c r="A200" s="145" t="s">
        <v>440</v>
      </c>
      <c r="B200" s="146" t="s">
        <v>439</v>
      </c>
      <c r="C200" s="211">
        <v>-3181349384.8099999</v>
      </c>
      <c r="D200" s="211">
        <v>0</v>
      </c>
      <c r="E200" s="211">
        <v>0</v>
      </c>
      <c r="F200" s="212">
        <v>-3181349384.8099999</v>
      </c>
      <c r="G200" s="212">
        <v>0</v>
      </c>
      <c r="H200" s="212">
        <v>-3181349384.8099999</v>
      </c>
    </row>
    <row r="201" spans="1:8" ht="25.5">
      <c r="A201" s="145" t="s">
        <v>441</v>
      </c>
      <c r="B201" s="146" t="s">
        <v>437</v>
      </c>
      <c r="C201" s="211">
        <v>-53132326</v>
      </c>
      <c r="D201" s="211">
        <v>2509207.4900000002</v>
      </c>
      <c r="E201" s="211">
        <v>0</v>
      </c>
      <c r="F201" s="212">
        <v>-55641533.490000002</v>
      </c>
      <c r="G201" s="212">
        <v>0</v>
      </c>
      <c r="H201" s="212">
        <v>-55641533.490000002</v>
      </c>
    </row>
    <row r="202" spans="1:8">
      <c r="A202" s="143" t="s">
        <v>79</v>
      </c>
      <c r="B202" s="144" t="s">
        <v>89</v>
      </c>
      <c r="C202" s="209">
        <v>99971005.299999997</v>
      </c>
      <c r="D202" s="209">
        <v>99971005.299999997</v>
      </c>
      <c r="E202" s="209">
        <v>0</v>
      </c>
      <c r="F202" s="210">
        <v>0</v>
      </c>
      <c r="G202" s="210">
        <v>0</v>
      </c>
      <c r="H202" s="210">
        <v>0</v>
      </c>
    </row>
    <row r="203" spans="1:8">
      <c r="A203" s="145" t="s">
        <v>585</v>
      </c>
      <c r="B203" s="146" t="s">
        <v>586</v>
      </c>
      <c r="C203" s="211">
        <v>99971005.299999997</v>
      </c>
      <c r="D203" s="211">
        <v>99971005.299999997</v>
      </c>
      <c r="E203" s="211">
        <v>0</v>
      </c>
      <c r="F203" s="212">
        <v>0</v>
      </c>
      <c r="G203" s="212">
        <v>0</v>
      </c>
      <c r="H203" s="212">
        <v>0</v>
      </c>
    </row>
    <row r="204" spans="1:8">
      <c r="A204" s="145" t="s">
        <v>587</v>
      </c>
      <c r="B204" s="146" t="s">
        <v>588</v>
      </c>
      <c r="C204" s="211">
        <v>99971005.299999997</v>
      </c>
      <c r="D204" s="211">
        <v>99971005.299999997</v>
      </c>
      <c r="E204" s="211">
        <v>0</v>
      </c>
      <c r="F204" s="212">
        <v>0</v>
      </c>
      <c r="G204" s="212">
        <v>0</v>
      </c>
      <c r="H204" s="212">
        <v>0</v>
      </c>
    </row>
    <row r="205" spans="1:8">
      <c r="A205" s="139" t="s">
        <v>143</v>
      </c>
      <c r="B205" s="140" t="s">
        <v>442</v>
      </c>
      <c r="C205" s="205">
        <v>0</v>
      </c>
      <c r="D205" s="205">
        <v>460333916</v>
      </c>
      <c r="E205" s="205">
        <v>1126170764</v>
      </c>
      <c r="F205" s="206">
        <v>665836848</v>
      </c>
      <c r="G205" s="206">
        <v>0</v>
      </c>
      <c r="H205" s="206">
        <v>665836848</v>
      </c>
    </row>
    <row r="206" spans="1:8">
      <c r="A206" s="141" t="s">
        <v>145</v>
      </c>
      <c r="B206" s="142" t="s">
        <v>146</v>
      </c>
      <c r="C206" s="207">
        <v>0</v>
      </c>
      <c r="D206" s="207">
        <v>460333916</v>
      </c>
      <c r="E206" s="207">
        <v>1113445715</v>
      </c>
      <c r="F206" s="208">
        <v>653111799</v>
      </c>
      <c r="G206" s="208">
        <v>0</v>
      </c>
      <c r="H206" s="208">
        <v>653111799</v>
      </c>
    </row>
    <row r="207" spans="1:8">
      <c r="A207" s="143" t="s">
        <v>147</v>
      </c>
      <c r="B207" s="144" t="s">
        <v>148</v>
      </c>
      <c r="C207" s="209">
        <v>0</v>
      </c>
      <c r="D207" s="209">
        <v>460333916</v>
      </c>
      <c r="E207" s="209">
        <v>1113445715</v>
      </c>
      <c r="F207" s="210">
        <v>653111799</v>
      </c>
      <c r="G207" s="210">
        <v>0</v>
      </c>
      <c r="H207" s="210">
        <v>653111799</v>
      </c>
    </row>
    <row r="208" spans="1:8">
      <c r="A208" s="145" t="s">
        <v>443</v>
      </c>
      <c r="B208" s="146" t="s">
        <v>209</v>
      </c>
      <c r="C208" s="211">
        <v>0</v>
      </c>
      <c r="D208" s="211">
        <v>460333916</v>
      </c>
      <c r="E208" s="211">
        <v>1113445715</v>
      </c>
      <c r="F208" s="212">
        <v>653111799</v>
      </c>
      <c r="G208" s="212">
        <v>0</v>
      </c>
      <c r="H208" s="212">
        <v>653111799</v>
      </c>
    </row>
    <row r="209" spans="1:8">
      <c r="A209" s="145" t="s">
        <v>444</v>
      </c>
      <c r="B209" s="146" t="s">
        <v>209</v>
      </c>
      <c r="C209" s="211">
        <v>0</v>
      </c>
      <c r="D209" s="211">
        <v>460333916</v>
      </c>
      <c r="E209" s="211">
        <v>1113445715</v>
      </c>
      <c r="F209" s="212">
        <v>653111799</v>
      </c>
      <c r="G209" s="212">
        <v>0</v>
      </c>
      <c r="H209" s="212">
        <v>653111799</v>
      </c>
    </row>
    <row r="210" spans="1:8">
      <c r="A210" s="141" t="s">
        <v>151</v>
      </c>
      <c r="B210" s="142" t="s">
        <v>152</v>
      </c>
      <c r="C210" s="207">
        <v>0</v>
      </c>
      <c r="D210" s="207">
        <v>0</v>
      </c>
      <c r="E210" s="207">
        <v>12725049</v>
      </c>
      <c r="F210" s="208">
        <v>12725049</v>
      </c>
      <c r="G210" s="208">
        <v>0</v>
      </c>
      <c r="H210" s="208">
        <v>12725049</v>
      </c>
    </row>
    <row r="211" spans="1:8">
      <c r="A211" s="143" t="s">
        <v>153</v>
      </c>
      <c r="B211" s="144" t="s">
        <v>154</v>
      </c>
      <c r="C211" s="209">
        <v>0</v>
      </c>
      <c r="D211" s="209">
        <v>0</v>
      </c>
      <c r="E211" s="209">
        <v>12725049</v>
      </c>
      <c r="F211" s="210">
        <v>12725049</v>
      </c>
      <c r="G211" s="210">
        <v>0</v>
      </c>
      <c r="H211" s="210">
        <v>12725049</v>
      </c>
    </row>
    <row r="212" spans="1:8">
      <c r="A212" s="145" t="s">
        <v>445</v>
      </c>
      <c r="B212" s="146" t="s">
        <v>446</v>
      </c>
      <c r="C212" s="211">
        <v>0</v>
      </c>
      <c r="D212" s="211">
        <v>0</v>
      </c>
      <c r="E212" s="211">
        <v>12725049</v>
      </c>
      <c r="F212" s="212">
        <v>12725049</v>
      </c>
      <c r="G212" s="212">
        <v>0</v>
      </c>
      <c r="H212" s="212">
        <v>12725049</v>
      </c>
    </row>
    <row r="213" spans="1:8">
      <c r="A213" s="145" t="s">
        <v>447</v>
      </c>
      <c r="B213" s="146" t="s">
        <v>446</v>
      </c>
      <c r="C213" s="211">
        <v>0</v>
      </c>
      <c r="D213" s="211">
        <v>0</v>
      </c>
      <c r="E213" s="211">
        <v>12725049</v>
      </c>
      <c r="F213" s="212">
        <v>12725049</v>
      </c>
      <c r="G213" s="212">
        <v>0</v>
      </c>
      <c r="H213" s="212">
        <v>12725049</v>
      </c>
    </row>
    <row r="214" spans="1:8">
      <c r="A214" s="139" t="s">
        <v>158</v>
      </c>
      <c r="B214" s="140" t="s">
        <v>159</v>
      </c>
      <c r="C214" s="205">
        <v>0</v>
      </c>
      <c r="D214" s="205">
        <v>976074589.40999997</v>
      </c>
      <c r="E214" s="205">
        <v>9234928.5099999998</v>
      </c>
      <c r="F214" s="206">
        <v>966839660.89999998</v>
      </c>
      <c r="G214" s="206">
        <v>0</v>
      </c>
      <c r="H214" s="206">
        <v>966839660.89999998</v>
      </c>
    </row>
    <row r="215" spans="1:8">
      <c r="A215" s="141" t="s">
        <v>160</v>
      </c>
      <c r="B215" s="142" t="s">
        <v>161</v>
      </c>
      <c r="C215" s="207">
        <v>0</v>
      </c>
      <c r="D215" s="207">
        <v>924366686.80999994</v>
      </c>
      <c r="E215" s="207">
        <v>9234928.5099999998</v>
      </c>
      <c r="F215" s="208">
        <v>915131758.29999995</v>
      </c>
      <c r="G215" s="208">
        <v>0</v>
      </c>
      <c r="H215" s="208">
        <v>915131758.29999995</v>
      </c>
    </row>
    <row r="216" spans="1:8">
      <c r="A216" s="143" t="s">
        <v>162</v>
      </c>
      <c r="B216" s="144" t="s">
        <v>163</v>
      </c>
      <c r="C216" s="209">
        <v>0</v>
      </c>
      <c r="D216" s="209">
        <v>503174760.19999999</v>
      </c>
      <c r="E216" s="209">
        <v>0</v>
      </c>
      <c r="F216" s="210">
        <v>503174760.19999999</v>
      </c>
      <c r="G216" s="210">
        <v>0</v>
      </c>
      <c r="H216" s="210">
        <v>503174760.19999999</v>
      </c>
    </row>
    <row r="217" spans="1:8">
      <c r="A217" s="145" t="s">
        <v>449</v>
      </c>
      <c r="B217" s="146" t="s">
        <v>450</v>
      </c>
      <c r="C217" s="211">
        <v>0</v>
      </c>
      <c r="D217" s="211">
        <v>368579856</v>
      </c>
      <c r="E217" s="211">
        <v>0</v>
      </c>
      <c r="F217" s="212">
        <v>368579856</v>
      </c>
      <c r="G217" s="212">
        <v>0</v>
      </c>
      <c r="H217" s="212">
        <v>368579856</v>
      </c>
    </row>
    <row r="218" spans="1:8">
      <c r="A218" s="145" t="s">
        <v>451</v>
      </c>
      <c r="B218" s="146" t="s">
        <v>450</v>
      </c>
      <c r="C218" s="211">
        <v>0</v>
      </c>
      <c r="D218" s="211">
        <v>368579856</v>
      </c>
      <c r="E218" s="211">
        <v>0</v>
      </c>
      <c r="F218" s="212">
        <v>368579856</v>
      </c>
      <c r="G218" s="212">
        <v>0</v>
      </c>
      <c r="H218" s="212">
        <v>368579856</v>
      </c>
    </row>
    <row r="219" spans="1:8">
      <c r="A219" s="145" t="s">
        <v>452</v>
      </c>
      <c r="B219" s="146" t="s">
        <v>453</v>
      </c>
      <c r="C219" s="211">
        <v>0</v>
      </c>
      <c r="D219" s="211">
        <v>1728755</v>
      </c>
      <c r="E219" s="211">
        <v>0</v>
      </c>
      <c r="F219" s="212">
        <v>1728755</v>
      </c>
      <c r="G219" s="212">
        <v>0</v>
      </c>
      <c r="H219" s="212">
        <v>1728755</v>
      </c>
    </row>
    <row r="220" spans="1:8">
      <c r="A220" s="145" t="s">
        <v>454</v>
      </c>
      <c r="B220" s="146" t="s">
        <v>453</v>
      </c>
      <c r="C220" s="211">
        <v>0</v>
      </c>
      <c r="D220" s="211">
        <v>1728755</v>
      </c>
      <c r="E220" s="211">
        <v>0</v>
      </c>
      <c r="F220" s="212">
        <v>1728755</v>
      </c>
      <c r="G220" s="212">
        <v>0</v>
      </c>
      <c r="H220" s="212">
        <v>1728755</v>
      </c>
    </row>
    <row r="221" spans="1:8">
      <c r="A221" s="145" t="s">
        <v>455</v>
      </c>
      <c r="B221" s="146" t="s">
        <v>456</v>
      </c>
      <c r="C221" s="211">
        <v>0</v>
      </c>
      <c r="D221" s="211">
        <v>38358836</v>
      </c>
      <c r="E221" s="211">
        <v>0</v>
      </c>
      <c r="F221" s="212">
        <v>38358836</v>
      </c>
      <c r="G221" s="212">
        <v>0</v>
      </c>
      <c r="H221" s="212">
        <v>38358836</v>
      </c>
    </row>
    <row r="222" spans="1:8">
      <c r="A222" s="145" t="s">
        <v>457</v>
      </c>
      <c r="B222" s="146" t="s">
        <v>456</v>
      </c>
      <c r="C222" s="211">
        <v>0</v>
      </c>
      <c r="D222" s="211">
        <v>38358836</v>
      </c>
      <c r="E222" s="211">
        <v>0</v>
      </c>
      <c r="F222" s="212">
        <v>38358836</v>
      </c>
      <c r="G222" s="212">
        <v>0</v>
      </c>
      <c r="H222" s="212">
        <v>38358836</v>
      </c>
    </row>
    <row r="223" spans="1:8">
      <c r="A223" s="145" t="s">
        <v>458</v>
      </c>
      <c r="B223" s="146" t="s">
        <v>459</v>
      </c>
      <c r="C223" s="211">
        <v>0</v>
      </c>
      <c r="D223" s="211">
        <v>85992898</v>
      </c>
      <c r="E223" s="211">
        <v>0</v>
      </c>
      <c r="F223" s="212">
        <v>85992898</v>
      </c>
      <c r="G223" s="212">
        <v>0</v>
      </c>
      <c r="H223" s="212">
        <v>85992898</v>
      </c>
    </row>
    <row r="224" spans="1:8">
      <c r="A224" s="145" t="s">
        <v>460</v>
      </c>
      <c r="B224" s="146" t="s">
        <v>459</v>
      </c>
      <c r="C224" s="211">
        <v>0</v>
      </c>
      <c r="D224" s="211">
        <v>85992898</v>
      </c>
      <c r="E224" s="211">
        <v>0</v>
      </c>
      <c r="F224" s="212">
        <v>85992898</v>
      </c>
      <c r="G224" s="212">
        <v>0</v>
      </c>
      <c r="H224" s="212">
        <v>85992898</v>
      </c>
    </row>
    <row r="225" spans="1:8">
      <c r="A225" s="145" t="s">
        <v>461</v>
      </c>
      <c r="B225" s="146" t="s">
        <v>401</v>
      </c>
      <c r="C225" s="211">
        <v>0</v>
      </c>
      <c r="D225" s="211">
        <v>7034447.2000000002</v>
      </c>
      <c r="E225" s="211">
        <v>0</v>
      </c>
      <c r="F225" s="212">
        <v>7034447.2000000002</v>
      </c>
      <c r="G225" s="212">
        <v>0</v>
      </c>
      <c r="H225" s="212">
        <v>7034447.2000000002</v>
      </c>
    </row>
    <row r="226" spans="1:8">
      <c r="A226" s="145" t="s">
        <v>462</v>
      </c>
      <c r="B226" s="146" t="s">
        <v>463</v>
      </c>
      <c r="C226" s="211">
        <v>0</v>
      </c>
      <c r="D226" s="211">
        <v>7034447.2000000002</v>
      </c>
      <c r="E226" s="211">
        <v>0</v>
      </c>
      <c r="F226" s="212">
        <v>7034447.2000000002</v>
      </c>
      <c r="G226" s="212">
        <v>0</v>
      </c>
      <c r="H226" s="212">
        <v>7034447.2000000002</v>
      </c>
    </row>
    <row r="227" spans="1:8">
      <c r="A227" s="145" t="s">
        <v>464</v>
      </c>
      <c r="B227" s="146" t="s">
        <v>465</v>
      </c>
      <c r="C227" s="211">
        <v>0</v>
      </c>
      <c r="D227" s="211">
        <v>937377</v>
      </c>
      <c r="E227" s="211">
        <v>0</v>
      </c>
      <c r="F227" s="212">
        <v>937377</v>
      </c>
      <c r="G227" s="212">
        <v>0</v>
      </c>
      <c r="H227" s="212">
        <v>937377</v>
      </c>
    </row>
    <row r="228" spans="1:8">
      <c r="A228" s="145" t="s">
        <v>604</v>
      </c>
      <c r="B228" s="146" t="e">
        <v>#N/A</v>
      </c>
      <c r="C228" s="211">
        <v>0</v>
      </c>
      <c r="D228" s="211">
        <v>937377</v>
      </c>
      <c r="E228" s="211">
        <v>0</v>
      </c>
      <c r="F228" s="212">
        <v>937377</v>
      </c>
      <c r="G228" s="212">
        <v>0</v>
      </c>
      <c r="H228" s="212">
        <v>937377</v>
      </c>
    </row>
    <row r="229" spans="1:8">
      <c r="A229" s="145" t="s">
        <v>468</v>
      </c>
      <c r="B229" s="146" t="s">
        <v>469</v>
      </c>
      <c r="C229" s="211">
        <v>0</v>
      </c>
      <c r="D229" s="211">
        <v>542591</v>
      </c>
      <c r="E229" s="211">
        <v>0</v>
      </c>
      <c r="F229" s="212">
        <v>542591</v>
      </c>
      <c r="G229" s="212">
        <v>0</v>
      </c>
      <c r="H229" s="212">
        <v>542591</v>
      </c>
    </row>
    <row r="230" spans="1:8">
      <c r="A230" s="145" t="s">
        <v>470</v>
      </c>
      <c r="B230" s="146" t="s">
        <v>469</v>
      </c>
      <c r="C230" s="211">
        <v>0</v>
      </c>
      <c r="D230" s="211">
        <v>542591</v>
      </c>
      <c r="E230" s="211">
        <v>0</v>
      </c>
      <c r="F230" s="212">
        <v>542591</v>
      </c>
      <c r="G230" s="212">
        <v>0</v>
      </c>
      <c r="H230" s="212">
        <v>542591</v>
      </c>
    </row>
    <row r="231" spans="1:8">
      <c r="A231" s="143" t="s">
        <v>164</v>
      </c>
      <c r="B231" s="144" t="s">
        <v>165</v>
      </c>
      <c r="C231" s="209">
        <v>0</v>
      </c>
      <c r="D231" s="209">
        <v>133147900</v>
      </c>
      <c r="E231" s="209">
        <v>0</v>
      </c>
      <c r="F231" s="210">
        <v>133147900</v>
      </c>
      <c r="G231" s="210">
        <v>0</v>
      </c>
      <c r="H231" s="210">
        <v>133147900</v>
      </c>
    </row>
    <row r="232" spans="1:8">
      <c r="A232" s="145" t="s">
        <v>471</v>
      </c>
      <c r="B232" s="146" t="s">
        <v>418</v>
      </c>
      <c r="C232" s="211">
        <v>0</v>
      </c>
      <c r="D232" s="211">
        <v>20627100</v>
      </c>
      <c r="E232" s="211">
        <v>0</v>
      </c>
      <c r="F232" s="212">
        <v>20627100</v>
      </c>
      <c r="G232" s="212">
        <v>0</v>
      </c>
      <c r="H232" s="212">
        <v>20627100</v>
      </c>
    </row>
    <row r="233" spans="1:8">
      <c r="A233" s="145" t="s">
        <v>472</v>
      </c>
      <c r="B233" s="146" t="s">
        <v>418</v>
      </c>
      <c r="C233" s="211">
        <v>0</v>
      </c>
      <c r="D233" s="211">
        <v>20627100</v>
      </c>
      <c r="E233" s="211">
        <v>0</v>
      </c>
      <c r="F233" s="212">
        <v>20627100</v>
      </c>
      <c r="G233" s="212">
        <v>0</v>
      </c>
      <c r="H233" s="212">
        <v>20627100</v>
      </c>
    </row>
    <row r="234" spans="1:8">
      <c r="A234" s="145" t="s">
        <v>473</v>
      </c>
      <c r="B234" s="146" t="s">
        <v>474</v>
      </c>
      <c r="C234" s="211">
        <v>0</v>
      </c>
      <c r="D234" s="211">
        <v>45474400</v>
      </c>
      <c r="E234" s="211">
        <v>0</v>
      </c>
      <c r="F234" s="212">
        <v>45474400</v>
      </c>
      <c r="G234" s="212">
        <v>0</v>
      </c>
      <c r="H234" s="212">
        <v>45474400</v>
      </c>
    </row>
    <row r="235" spans="1:8">
      <c r="A235" s="145" t="s">
        <v>475</v>
      </c>
      <c r="B235" s="146" t="s">
        <v>474</v>
      </c>
      <c r="C235" s="211">
        <v>0</v>
      </c>
      <c r="D235" s="211">
        <v>45474400</v>
      </c>
      <c r="E235" s="211">
        <v>0</v>
      </c>
      <c r="F235" s="212">
        <v>45474400</v>
      </c>
      <c r="G235" s="212">
        <v>0</v>
      </c>
      <c r="H235" s="212">
        <v>45474400</v>
      </c>
    </row>
    <row r="236" spans="1:8">
      <c r="A236" s="145" t="s">
        <v>476</v>
      </c>
      <c r="B236" s="146" t="s">
        <v>477</v>
      </c>
      <c r="C236" s="211">
        <v>0</v>
      </c>
      <c r="D236" s="211">
        <v>2850400</v>
      </c>
      <c r="E236" s="211">
        <v>0</v>
      </c>
      <c r="F236" s="212">
        <v>2850400</v>
      </c>
      <c r="G236" s="212">
        <v>0</v>
      </c>
      <c r="H236" s="212">
        <v>2850400</v>
      </c>
    </row>
    <row r="237" spans="1:8">
      <c r="A237" s="145" t="s">
        <v>478</v>
      </c>
      <c r="B237" s="146" t="s">
        <v>477</v>
      </c>
      <c r="C237" s="211">
        <v>0</v>
      </c>
      <c r="D237" s="211">
        <v>2850400</v>
      </c>
      <c r="E237" s="211">
        <v>0</v>
      </c>
      <c r="F237" s="212">
        <v>2850400</v>
      </c>
      <c r="G237" s="212">
        <v>0</v>
      </c>
      <c r="H237" s="212">
        <v>2850400</v>
      </c>
    </row>
    <row r="238" spans="1:8" ht="25.5">
      <c r="A238" s="145" t="s">
        <v>479</v>
      </c>
      <c r="B238" s="146" t="s">
        <v>480</v>
      </c>
      <c r="C238" s="211">
        <v>0</v>
      </c>
      <c r="D238" s="211">
        <v>64196000</v>
      </c>
      <c r="E238" s="211">
        <v>0</v>
      </c>
      <c r="F238" s="212">
        <v>64196000</v>
      </c>
      <c r="G238" s="212">
        <v>0</v>
      </c>
      <c r="H238" s="212">
        <v>64196000</v>
      </c>
    </row>
    <row r="239" spans="1:8" ht="25.5">
      <c r="A239" s="145" t="s">
        <v>481</v>
      </c>
      <c r="B239" s="146" t="s">
        <v>480</v>
      </c>
      <c r="C239" s="211">
        <v>0</v>
      </c>
      <c r="D239" s="211">
        <v>64196000</v>
      </c>
      <c r="E239" s="211">
        <v>0</v>
      </c>
      <c r="F239" s="212">
        <v>64196000</v>
      </c>
      <c r="G239" s="212">
        <v>0</v>
      </c>
      <c r="H239" s="212">
        <v>64196000</v>
      </c>
    </row>
    <row r="240" spans="1:8">
      <c r="A240" s="143" t="s">
        <v>166</v>
      </c>
      <c r="B240" s="144" t="s">
        <v>167</v>
      </c>
      <c r="C240" s="209">
        <v>0</v>
      </c>
      <c r="D240" s="209">
        <v>25794800</v>
      </c>
      <c r="E240" s="209">
        <v>0</v>
      </c>
      <c r="F240" s="210">
        <v>25794800</v>
      </c>
      <c r="G240" s="210">
        <v>0</v>
      </c>
      <c r="H240" s="210">
        <v>25794800</v>
      </c>
    </row>
    <row r="241" spans="1:8">
      <c r="A241" s="145" t="s">
        <v>482</v>
      </c>
      <c r="B241" s="146" t="s">
        <v>371</v>
      </c>
      <c r="C241" s="211">
        <v>0</v>
      </c>
      <c r="D241" s="211">
        <v>15471000</v>
      </c>
      <c r="E241" s="211">
        <v>0</v>
      </c>
      <c r="F241" s="212">
        <v>15471000</v>
      </c>
      <c r="G241" s="212">
        <v>0</v>
      </c>
      <c r="H241" s="212">
        <v>15471000</v>
      </c>
    </row>
    <row r="242" spans="1:8">
      <c r="A242" s="145" t="s">
        <v>483</v>
      </c>
      <c r="B242" s="146" t="s">
        <v>371</v>
      </c>
      <c r="C242" s="211">
        <v>0</v>
      </c>
      <c r="D242" s="211">
        <v>15471000</v>
      </c>
      <c r="E242" s="211">
        <v>0</v>
      </c>
      <c r="F242" s="212">
        <v>15471000</v>
      </c>
      <c r="G242" s="212">
        <v>0</v>
      </c>
      <c r="H242" s="212">
        <v>15471000</v>
      </c>
    </row>
    <row r="243" spans="1:8">
      <c r="A243" s="145" t="s">
        <v>484</v>
      </c>
      <c r="B243" s="146" t="s">
        <v>373</v>
      </c>
      <c r="C243" s="211">
        <v>0</v>
      </c>
      <c r="D243" s="211">
        <v>2582000</v>
      </c>
      <c r="E243" s="211">
        <v>0</v>
      </c>
      <c r="F243" s="212">
        <v>2582000</v>
      </c>
      <c r="G243" s="212">
        <v>0</v>
      </c>
      <c r="H243" s="212">
        <v>2582000</v>
      </c>
    </row>
    <row r="244" spans="1:8">
      <c r="A244" s="145" t="s">
        <v>485</v>
      </c>
      <c r="B244" s="146" t="s">
        <v>373</v>
      </c>
      <c r="C244" s="211">
        <v>0</v>
      </c>
      <c r="D244" s="211">
        <v>2582000</v>
      </c>
      <c r="E244" s="211">
        <v>0</v>
      </c>
      <c r="F244" s="212">
        <v>2582000</v>
      </c>
      <c r="G244" s="212">
        <v>0</v>
      </c>
      <c r="H244" s="212">
        <v>2582000</v>
      </c>
    </row>
    <row r="245" spans="1:8">
      <c r="A245" s="145" t="s">
        <v>486</v>
      </c>
      <c r="B245" s="146" t="s">
        <v>361</v>
      </c>
      <c r="C245" s="211">
        <v>0</v>
      </c>
      <c r="D245" s="211">
        <v>2582000</v>
      </c>
      <c r="E245" s="211">
        <v>0</v>
      </c>
      <c r="F245" s="212">
        <v>2582000</v>
      </c>
      <c r="G245" s="212">
        <v>0</v>
      </c>
      <c r="H245" s="212">
        <v>2582000</v>
      </c>
    </row>
    <row r="246" spans="1:8">
      <c r="A246" s="145" t="s">
        <v>487</v>
      </c>
      <c r="B246" s="146" t="s">
        <v>361</v>
      </c>
      <c r="C246" s="211">
        <v>0</v>
      </c>
      <c r="D246" s="211">
        <v>2582000</v>
      </c>
      <c r="E246" s="211">
        <v>0</v>
      </c>
      <c r="F246" s="212">
        <v>2582000</v>
      </c>
      <c r="G246" s="212">
        <v>0</v>
      </c>
      <c r="H246" s="212">
        <v>2582000</v>
      </c>
    </row>
    <row r="247" spans="1:8" ht="25.5">
      <c r="A247" s="145" t="s">
        <v>488</v>
      </c>
      <c r="B247" s="146" t="s">
        <v>359</v>
      </c>
      <c r="C247" s="211">
        <v>0</v>
      </c>
      <c r="D247" s="211">
        <v>5159800</v>
      </c>
      <c r="E247" s="211">
        <v>0</v>
      </c>
      <c r="F247" s="212">
        <v>5159800</v>
      </c>
      <c r="G247" s="212">
        <v>0</v>
      </c>
      <c r="H247" s="212">
        <v>5159800</v>
      </c>
    </row>
    <row r="248" spans="1:8" ht="25.5">
      <c r="A248" s="145" t="s">
        <v>489</v>
      </c>
      <c r="B248" s="146" t="s">
        <v>359</v>
      </c>
      <c r="C248" s="211">
        <v>0</v>
      </c>
      <c r="D248" s="211">
        <v>5159800</v>
      </c>
      <c r="E248" s="211">
        <v>0</v>
      </c>
      <c r="F248" s="212">
        <v>5159800</v>
      </c>
      <c r="G248" s="212">
        <v>0</v>
      </c>
      <c r="H248" s="212">
        <v>5159800</v>
      </c>
    </row>
    <row r="249" spans="1:8">
      <c r="A249" s="143" t="s">
        <v>168</v>
      </c>
      <c r="B249" s="144" t="s">
        <v>169</v>
      </c>
      <c r="C249" s="209">
        <v>0</v>
      </c>
      <c r="D249" s="209">
        <v>164684046.96000001</v>
      </c>
      <c r="E249" s="209">
        <v>0</v>
      </c>
      <c r="F249" s="210">
        <v>164684046.96000001</v>
      </c>
      <c r="G249" s="210">
        <v>0</v>
      </c>
      <c r="H249" s="210">
        <v>164684046.96000001</v>
      </c>
    </row>
    <row r="250" spans="1:8">
      <c r="A250" s="145" t="s">
        <v>490</v>
      </c>
      <c r="B250" s="146" t="s">
        <v>389</v>
      </c>
      <c r="C250" s="211">
        <v>0</v>
      </c>
      <c r="D250" s="211">
        <v>47400156.25</v>
      </c>
      <c r="E250" s="211">
        <v>0</v>
      </c>
      <c r="F250" s="212">
        <v>47400156.25</v>
      </c>
      <c r="G250" s="212">
        <v>0</v>
      </c>
      <c r="H250" s="212">
        <v>47400156.25</v>
      </c>
    </row>
    <row r="251" spans="1:8">
      <c r="A251" s="145" t="s">
        <v>491</v>
      </c>
      <c r="B251" s="146" t="s">
        <v>389</v>
      </c>
      <c r="C251" s="211">
        <v>0</v>
      </c>
      <c r="D251" s="211">
        <v>47400156.25</v>
      </c>
      <c r="E251" s="211">
        <v>0</v>
      </c>
      <c r="F251" s="212">
        <v>47400156.25</v>
      </c>
      <c r="G251" s="212">
        <v>0</v>
      </c>
      <c r="H251" s="212">
        <v>47400156.25</v>
      </c>
    </row>
    <row r="252" spans="1:8">
      <c r="A252" s="145" t="s">
        <v>492</v>
      </c>
      <c r="B252" s="146" t="s">
        <v>386</v>
      </c>
      <c r="C252" s="211">
        <v>0</v>
      </c>
      <c r="D252" s="211">
        <v>17533318.440000001</v>
      </c>
      <c r="E252" s="211">
        <v>0</v>
      </c>
      <c r="F252" s="212">
        <v>17533318.440000001</v>
      </c>
      <c r="G252" s="212">
        <v>0</v>
      </c>
      <c r="H252" s="212">
        <v>17533318.440000001</v>
      </c>
    </row>
    <row r="253" spans="1:8">
      <c r="A253" s="145" t="s">
        <v>493</v>
      </c>
      <c r="B253" s="146" t="s">
        <v>386</v>
      </c>
      <c r="C253" s="211">
        <v>0</v>
      </c>
      <c r="D253" s="211">
        <v>17533318.440000001</v>
      </c>
      <c r="E253" s="211">
        <v>0</v>
      </c>
      <c r="F253" s="212">
        <v>17533318.440000001</v>
      </c>
      <c r="G253" s="212">
        <v>0</v>
      </c>
      <c r="H253" s="212">
        <v>17533318.440000001</v>
      </c>
    </row>
    <row r="254" spans="1:8">
      <c r="A254" s="145" t="s">
        <v>494</v>
      </c>
      <c r="B254" s="146" t="s">
        <v>392</v>
      </c>
      <c r="C254" s="211">
        <v>0</v>
      </c>
      <c r="D254" s="211">
        <v>31344318.629999999</v>
      </c>
      <c r="E254" s="211">
        <v>0</v>
      </c>
      <c r="F254" s="212">
        <v>31344318.629999999</v>
      </c>
      <c r="G254" s="212">
        <v>0</v>
      </c>
      <c r="H254" s="212">
        <v>31344318.629999999</v>
      </c>
    </row>
    <row r="255" spans="1:8">
      <c r="A255" s="145" t="s">
        <v>495</v>
      </c>
      <c r="B255" s="146" t="s">
        <v>392</v>
      </c>
      <c r="C255" s="211">
        <v>0</v>
      </c>
      <c r="D255" s="211">
        <v>31344318.629999999</v>
      </c>
      <c r="E255" s="211">
        <v>0</v>
      </c>
      <c r="F255" s="212">
        <v>31344318.629999999</v>
      </c>
      <c r="G255" s="212">
        <v>0</v>
      </c>
      <c r="H255" s="212">
        <v>31344318.629999999</v>
      </c>
    </row>
    <row r="256" spans="1:8">
      <c r="A256" s="145" t="s">
        <v>496</v>
      </c>
      <c r="B256" s="146" t="s">
        <v>398</v>
      </c>
      <c r="C256" s="211">
        <v>0</v>
      </c>
      <c r="D256" s="211">
        <v>44783247.380000003</v>
      </c>
      <c r="E256" s="211">
        <v>0</v>
      </c>
      <c r="F256" s="212">
        <v>44783247.380000003</v>
      </c>
      <c r="G256" s="212">
        <v>0</v>
      </c>
      <c r="H256" s="212">
        <v>44783247.380000003</v>
      </c>
    </row>
    <row r="257" spans="1:8">
      <c r="A257" s="145" t="s">
        <v>497</v>
      </c>
      <c r="B257" s="146" t="s">
        <v>398</v>
      </c>
      <c r="C257" s="211">
        <v>0</v>
      </c>
      <c r="D257" s="211">
        <v>44783247.380000003</v>
      </c>
      <c r="E257" s="211">
        <v>0</v>
      </c>
      <c r="F257" s="212">
        <v>44783247.380000003</v>
      </c>
      <c r="G257" s="212">
        <v>0</v>
      </c>
      <c r="H257" s="212">
        <v>44783247.380000003</v>
      </c>
    </row>
    <row r="258" spans="1:8">
      <c r="A258" s="145" t="s">
        <v>498</v>
      </c>
      <c r="B258" s="146" t="s">
        <v>395</v>
      </c>
      <c r="C258" s="211">
        <v>0</v>
      </c>
      <c r="D258" s="211">
        <v>20507979.780000001</v>
      </c>
      <c r="E258" s="211">
        <v>0</v>
      </c>
      <c r="F258" s="212">
        <v>20507979.780000001</v>
      </c>
      <c r="G258" s="212">
        <v>0</v>
      </c>
      <c r="H258" s="212">
        <v>20507979.780000001</v>
      </c>
    </row>
    <row r="259" spans="1:8">
      <c r="A259" s="145" t="s">
        <v>499</v>
      </c>
      <c r="B259" s="146" t="s">
        <v>395</v>
      </c>
      <c r="C259" s="211">
        <v>0</v>
      </c>
      <c r="D259" s="211">
        <v>20507979.780000001</v>
      </c>
      <c r="E259" s="211">
        <v>0</v>
      </c>
      <c r="F259" s="212">
        <v>20507979.780000001</v>
      </c>
      <c r="G259" s="212">
        <v>0</v>
      </c>
      <c r="H259" s="212">
        <v>20507979.780000001</v>
      </c>
    </row>
    <row r="260" spans="1:8">
      <c r="A260" s="145" t="s">
        <v>500</v>
      </c>
      <c r="B260" s="146" t="s">
        <v>404</v>
      </c>
      <c r="C260" s="211">
        <v>0</v>
      </c>
      <c r="D260" s="211">
        <v>3115026.48</v>
      </c>
      <c r="E260" s="211">
        <v>0</v>
      </c>
      <c r="F260" s="212">
        <v>3115026.48</v>
      </c>
      <c r="G260" s="212">
        <v>0</v>
      </c>
      <c r="H260" s="212">
        <v>3115026.48</v>
      </c>
    </row>
    <row r="261" spans="1:8">
      <c r="A261" s="145" t="s">
        <v>501</v>
      </c>
      <c r="B261" s="146" t="s">
        <v>404</v>
      </c>
      <c r="C261" s="211">
        <v>0</v>
      </c>
      <c r="D261" s="211">
        <v>3115026.48</v>
      </c>
      <c r="E261" s="211">
        <v>0</v>
      </c>
      <c r="F261" s="212">
        <v>3115026.48</v>
      </c>
      <c r="G261" s="212">
        <v>0</v>
      </c>
      <c r="H261" s="212">
        <v>3115026.48</v>
      </c>
    </row>
    <row r="262" spans="1:8">
      <c r="A262" s="143" t="s">
        <v>172</v>
      </c>
      <c r="B262" s="144" t="s">
        <v>173</v>
      </c>
      <c r="C262" s="209">
        <v>0</v>
      </c>
      <c r="D262" s="209">
        <v>97565179.650000006</v>
      </c>
      <c r="E262" s="209">
        <v>9234928.5099999998</v>
      </c>
      <c r="F262" s="210">
        <v>88330251.140000001</v>
      </c>
      <c r="G262" s="210">
        <v>0</v>
      </c>
      <c r="H262" s="210">
        <v>88330251.140000001</v>
      </c>
    </row>
    <row r="263" spans="1:8">
      <c r="A263" s="145" t="s">
        <v>502</v>
      </c>
      <c r="B263" s="146" t="s">
        <v>375</v>
      </c>
      <c r="C263" s="211">
        <v>0</v>
      </c>
      <c r="D263" s="211">
        <v>3679343</v>
      </c>
      <c r="E263" s="211">
        <v>0</v>
      </c>
      <c r="F263" s="212">
        <v>3679343</v>
      </c>
      <c r="G263" s="212">
        <v>0</v>
      </c>
      <c r="H263" s="212">
        <v>3679343</v>
      </c>
    </row>
    <row r="264" spans="1:8">
      <c r="A264" s="145" t="s">
        <v>503</v>
      </c>
      <c r="B264" s="146" t="s">
        <v>375</v>
      </c>
      <c r="C264" s="211">
        <v>0</v>
      </c>
      <c r="D264" s="211">
        <v>3679343</v>
      </c>
      <c r="E264" s="211">
        <v>0</v>
      </c>
      <c r="F264" s="212">
        <v>3679343</v>
      </c>
      <c r="G264" s="212">
        <v>0</v>
      </c>
      <c r="H264" s="212">
        <v>3679343</v>
      </c>
    </row>
    <row r="265" spans="1:8">
      <c r="A265" s="145" t="s">
        <v>504</v>
      </c>
      <c r="B265" s="146" t="s">
        <v>380</v>
      </c>
      <c r="C265" s="211">
        <v>0</v>
      </c>
      <c r="D265" s="211">
        <v>9234928.5099999998</v>
      </c>
      <c r="E265" s="211">
        <v>9234928.5099999998</v>
      </c>
      <c r="F265" s="212">
        <v>0</v>
      </c>
      <c r="G265" s="212">
        <v>0</v>
      </c>
      <c r="H265" s="212">
        <v>0</v>
      </c>
    </row>
    <row r="266" spans="1:8">
      <c r="A266" s="145" t="s">
        <v>505</v>
      </c>
      <c r="B266" s="146" t="s">
        <v>380</v>
      </c>
      <c r="C266" s="211">
        <v>0</v>
      </c>
      <c r="D266" s="211">
        <v>9234928.5099999998</v>
      </c>
      <c r="E266" s="211">
        <v>9234928.5099999998</v>
      </c>
      <c r="F266" s="212">
        <v>0</v>
      </c>
      <c r="G266" s="212">
        <v>0</v>
      </c>
      <c r="H266" s="212">
        <v>0</v>
      </c>
    </row>
    <row r="267" spans="1:8" ht="25.5">
      <c r="A267" s="145" t="s">
        <v>506</v>
      </c>
      <c r="B267" s="146" t="s">
        <v>275</v>
      </c>
      <c r="C267" s="211">
        <v>0</v>
      </c>
      <c r="D267" s="211">
        <v>14438959.960000001</v>
      </c>
      <c r="E267" s="211">
        <v>0</v>
      </c>
      <c r="F267" s="212">
        <v>14438959.960000001</v>
      </c>
      <c r="G267" s="212">
        <v>0</v>
      </c>
      <c r="H267" s="212">
        <v>14438959.960000001</v>
      </c>
    </row>
    <row r="268" spans="1:8" ht="25.5">
      <c r="A268" s="145" t="s">
        <v>507</v>
      </c>
      <c r="B268" s="146" t="s">
        <v>275</v>
      </c>
      <c r="C268" s="211">
        <v>0</v>
      </c>
      <c r="D268" s="211">
        <v>14438959.960000001</v>
      </c>
      <c r="E268" s="211">
        <v>0</v>
      </c>
      <c r="F268" s="212">
        <v>14438959.960000001</v>
      </c>
      <c r="G268" s="212">
        <v>0</v>
      </c>
      <c r="H268" s="212">
        <v>14438959.960000001</v>
      </c>
    </row>
    <row r="269" spans="1:8">
      <c r="A269" s="145" t="s">
        <v>508</v>
      </c>
      <c r="B269" s="146" t="s">
        <v>509</v>
      </c>
      <c r="C269" s="211">
        <v>0</v>
      </c>
      <c r="D269" s="211">
        <v>15825281</v>
      </c>
      <c r="E269" s="211">
        <v>0</v>
      </c>
      <c r="F269" s="212">
        <v>15825281</v>
      </c>
      <c r="G269" s="212">
        <v>0</v>
      </c>
      <c r="H269" s="212">
        <v>15825281</v>
      </c>
    </row>
    <row r="270" spans="1:8">
      <c r="A270" s="145" t="s">
        <v>510</v>
      </c>
      <c r="B270" s="146" t="s">
        <v>509</v>
      </c>
      <c r="C270" s="211">
        <v>0</v>
      </c>
      <c r="D270" s="211">
        <v>15825281</v>
      </c>
      <c r="E270" s="211">
        <v>0</v>
      </c>
      <c r="F270" s="212">
        <v>15825281</v>
      </c>
      <c r="G270" s="212">
        <v>0</v>
      </c>
      <c r="H270" s="212">
        <v>15825281</v>
      </c>
    </row>
    <row r="271" spans="1:8">
      <c r="A271" s="145" t="s">
        <v>511</v>
      </c>
      <c r="B271" s="146" t="s">
        <v>327</v>
      </c>
      <c r="C271" s="211">
        <v>0</v>
      </c>
      <c r="D271" s="211">
        <v>54386667.18</v>
      </c>
      <c r="E271" s="211">
        <v>0</v>
      </c>
      <c r="F271" s="212">
        <v>54386667.18</v>
      </c>
      <c r="G271" s="212">
        <v>0</v>
      </c>
      <c r="H271" s="212">
        <v>54386667.18</v>
      </c>
    </row>
    <row r="272" spans="1:8">
      <c r="A272" s="145" t="s">
        <v>512</v>
      </c>
      <c r="B272" s="146" t="s">
        <v>327</v>
      </c>
      <c r="C272" s="211">
        <v>0</v>
      </c>
      <c r="D272" s="211">
        <v>54386667.18</v>
      </c>
      <c r="E272" s="211">
        <v>0</v>
      </c>
      <c r="F272" s="212">
        <v>54386667.18</v>
      </c>
      <c r="G272" s="212">
        <v>0</v>
      </c>
      <c r="H272" s="212">
        <v>54386667.18</v>
      </c>
    </row>
    <row r="273" spans="1:8" ht="25.5">
      <c r="A273" s="141" t="s">
        <v>176</v>
      </c>
      <c r="B273" s="142" t="s">
        <v>177</v>
      </c>
      <c r="C273" s="207">
        <v>0</v>
      </c>
      <c r="D273" s="207">
        <v>40210101.600000001</v>
      </c>
      <c r="E273" s="207">
        <v>0</v>
      </c>
      <c r="F273" s="208">
        <v>40210101.600000001</v>
      </c>
      <c r="G273" s="208">
        <v>0</v>
      </c>
      <c r="H273" s="208">
        <v>40210101.600000001</v>
      </c>
    </row>
    <row r="274" spans="1:8">
      <c r="A274" s="143" t="s">
        <v>179</v>
      </c>
      <c r="B274" s="144" t="s">
        <v>182</v>
      </c>
      <c r="C274" s="209">
        <v>0</v>
      </c>
      <c r="D274" s="209">
        <v>30132314.600000001</v>
      </c>
      <c r="E274" s="209">
        <v>0</v>
      </c>
      <c r="F274" s="210">
        <v>30132314.600000001</v>
      </c>
      <c r="G274" s="210">
        <v>0</v>
      </c>
      <c r="H274" s="210">
        <v>30132314.600000001</v>
      </c>
    </row>
    <row r="275" spans="1:8">
      <c r="A275" s="145" t="s">
        <v>513</v>
      </c>
      <c r="B275" s="146" t="s">
        <v>219</v>
      </c>
      <c r="C275" s="211">
        <v>0</v>
      </c>
      <c r="D275" s="211">
        <v>7718749.4800000004</v>
      </c>
      <c r="E275" s="211">
        <v>0</v>
      </c>
      <c r="F275" s="212">
        <v>7718749.4800000004</v>
      </c>
      <c r="G275" s="212">
        <v>0</v>
      </c>
      <c r="H275" s="212">
        <v>7718749.4800000004</v>
      </c>
    </row>
    <row r="276" spans="1:8">
      <c r="A276" s="145" t="s">
        <v>514</v>
      </c>
      <c r="B276" s="146" t="s">
        <v>233</v>
      </c>
      <c r="C276" s="211">
        <v>0</v>
      </c>
      <c r="D276" s="211">
        <v>7161457.8099999996</v>
      </c>
      <c r="E276" s="211">
        <v>0</v>
      </c>
      <c r="F276" s="212">
        <v>7161457.8099999996</v>
      </c>
      <c r="G276" s="212">
        <v>0</v>
      </c>
      <c r="H276" s="212">
        <v>7161457.8099999996</v>
      </c>
    </row>
    <row r="277" spans="1:8">
      <c r="A277" s="145" t="s">
        <v>515</v>
      </c>
      <c r="B277" s="146" t="s">
        <v>236</v>
      </c>
      <c r="C277" s="211">
        <v>0</v>
      </c>
      <c r="D277" s="211">
        <v>484375</v>
      </c>
      <c r="E277" s="211">
        <v>0</v>
      </c>
      <c r="F277" s="212">
        <v>484375</v>
      </c>
      <c r="G277" s="212">
        <v>0</v>
      </c>
      <c r="H277" s="212">
        <v>484375</v>
      </c>
    </row>
    <row r="278" spans="1:8">
      <c r="A278" s="145" t="s">
        <v>516</v>
      </c>
      <c r="B278" s="146" t="s">
        <v>239</v>
      </c>
      <c r="C278" s="211">
        <v>0</v>
      </c>
      <c r="D278" s="211">
        <v>72916.67</v>
      </c>
      <c r="E278" s="211">
        <v>0</v>
      </c>
      <c r="F278" s="212">
        <v>72916.67</v>
      </c>
      <c r="G278" s="212">
        <v>0</v>
      </c>
      <c r="H278" s="212">
        <v>72916.67</v>
      </c>
    </row>
    <row r="279" spans="1:8">
      <c r="A279" s="145" t="s">
        <v>517</v>
      </c>
      <c r="B279" s="146" t="s">
        <v>223</v>
      </c>
      <c r="C279" s="211">
        <v>0</v>
      </c>
      <c r="D279" s="211">
        <v>3871407.5</v>
      </c>
      <c r="E279" s="211">
        <v>0</v>
      </c>
      <c r="F279" s="212">
        <v>3871407.5</v>
      </c>
      <c r="G279" s="212">
        <v>0</v>
      </c>
      <c r="H279" s="212">
        <v>3871407.5</v>
      </c>
    </row>
    <row r="280" spans="1:8">
      <c r="A280" s="145" t="s">
        <v>518</v>
      </c>
      <c r="B280" s="146" t="s">
        <v>225</v>
      </c>
      <c r="C280" s="211">
        <v>0</v>
      </c>
      <c r="D280" s="211">
        <v>2583086.67</v>
      </c>
      <c r="E280" s="211">
        <v>0</v>
      </c>
      <c r="F280" s="212">
        <v>2583086.67</v>
      </c>
      <c r="G280" s="212">
        <v>0</v>
      </c>
      <c r="H280" s="212">
        <v>2583086.67</v>
      </c>
    </row>
    <row r="281" spans="1:8">
      <c r="A281" s="145" t="s">
        <v>519</v>
      </c>
      <c r="B281" s="146" t="s">
        <v>244</v>
      </c>
      <c r="C281" s="211">
        <v>0</v>
      </c>
      <c r="D281" s="211">
        <v>1288320.83</v>
      </c>
      <c r="E281" s="211">
        <v>0</v>
      </c>
      <c r="F281" s="212">
        <v>1288320.83</v>
      </c>
      <c r="G281" s="212">
        <v>0</v>
      </c>
      <c r="H281" s="212">
        <v>1288320.83</v>
      </c>
    </row>
    <row r="282" spans="1:8">
      <c r="A282" s="145" t="s">
        <v>520</v>
      </c>
      <c r="B282" s="146" t="s">
        <v>227</v>
      </c>
      <c r="C282" s="211">
        <v>0</v>
      </c>
      <c r="D282" s="211">
        <v>16524791.18</v>
      </c>
      <c r="E282" s="211">
        <v>0</v>
      </c>
      <c r="F282" s="212">
        <v>16524791.18</v>
      </c>
      <c r="G282" s="212">
        <v>0</v>
      </c>
      <c r="H282" s="212">
        <v>16524791.18</v>
      </c>
    </row>
    <row r="283" spans="1:8">
      <c r="A283" s="145" t="s">
        <v>521</v>
      </c>
      <c r="B283" s="146" t="s">
        <v>229</v>
      </c>
      <c r="C283" s="211">
        <v>0</v>
      </c>
      <c r="D283" s="211">
        <v>16524791.18</v>
      </c>
      <c r="E283" s="211">
        <v>0</v>
      </c>
      <c r="F283" s="212">
        <v>16524791.18</v>
      </c>
      <c r="G283" s="212">
        <v>0</v>
      </c>
      <c r="H283" s="212">
        <v>16524791.18</v>
      </c>
    </row>
    <row r="284" spans="1:8">
      <c r="A284" s="145" t="s">
        <v>523</v>
      </c>
      <c r="B284" s="146" t="s">
        <v>264</v>
      </c>
      <c r="C284" s="211">
        <v>0</v>
      </c>
      <c r="D284" s="211">
        <v>2017366.44</v>
      </c>
      <c r="E284" s="211">
        <v>0</v>
      </c>
      <c r="F284" s="212">
        <v>2017366.44</v>
      </c>
      <c r="G284" s="212">
        <v>0</v>
      </c>
      <c r="H284" s="212">
        <v>2017366.44</v>
      </c>
    </row>
    <row r="285" spans="1:8">
      <c r="A285" s="145" t="s">
        <v>524</v>
      </c>
      <c r="B285" s="146" t="s">
        <v>251</v>
      </c>
      <c r="C285" s="211">
        <v>0</v>
      </c>
      <c r="D285" s="211">
        <v>2017366.44</v>
      </c>
      <c r="E285" s="211">
        <v>0</v>
      </c>
      <c r="F285" s="212">
        <v>2017366.44</v>
      </c>
      <c r="G285" s="212">
        <v>0</v>
      </c>
      <c r="H285" s="212">
        <v>2017366.44</v>
      </c>
    </row>
    <row r="286" spans="1:8">
      <c r="A286" s="143" t="s">
        <v>181</v>
      </c>
      <c r="B286" s="144" t="s">
        <v>184</v>
      </c>
      <c r="C286" s="209">
        <v>0</v>
      </c>
      <c r="D286" s="209">
        <v>1896637</v>
      </c>
      <c r="E286" s="209">
        <v>0</v>
      </c>
      <c r="F286" s="210">
        <v>1896637</v>
      </c>
      <c r="G286" s="210">
        <v>0</v>
      </c>
      <c r="H286" s="210">
        <v>1896637</v>
      </c>
    </row>
    <row r="287" spans="1:8">
      <c r="A287" s="145" t="s">
        <v>525</v>
      </c>
      <c r="B287" s="146" t="s">
        <v>285</v>
      </c>
      <c r="C287" s="211">
        <v>0</v>
      </c>
      <c r="D287" s="211">
        <v>1896637</v>
      </c>
      <c r="E287" s="211">
        <v>0</v>
      </c>
      <c r="F287" s="212">
        <v>1896637</v>
      </c>
      <c r="G287" s="212">
        <v>0</v>
      </c>
      <c r="H287" s="212">
        <v>1896637</v>
      </c>
    </row>
    <row r="288" spans="1:8">
      <c r="A288" s="145" t="s">
        <v>526</v>
      </c>
      <c r="B288" s="146" t="s">
        <v>285</v>
      </c>
      <c r="C288" s="211">
        <v>0</v>
      </c>
      <c r="D288" s="211">
        <v>1896637</v>
      </c>
      <c r="E288" s="211">
        <v>0</v>
      </c>
      <c r="F288" s="212">
        <v>1896637</v>
      </c>
      <c r="G288" s="212">
        <v>0</v>
      </c>
      <c r="H288" s="212">
        <v>1896637</v>
      </c>
    </row>
    <row r="289" spans="1:8">
      <c r="A289" s="143" t="s">
        <v>183</v>
      </c>
      <c r="B289" s="144" t="s">
        <v>185</v>
      </c>
      <c r="C289" s="209">
        <v>0</v>
      </c>
      <c r="D289" s="209">
        <v>8181150</v>
      </c>
      <c r="E289" s="209">
        <v>0</v>
      </c>
      <c r="F289" s="210">
        <v>8181150</v>
      </c>
      <c r="G289" s="210">
        <v>0</v>
      </c>
      <c r="H289" s="210">
        <v>8181150</v>
      </c>
    </row>
    <row r="290" spans="1:8">
      <c r="A290" s="145" t="s">
        <v>527</v>
      </c>
      <c r="B290" s="146" t="s">
        <v>424</v>
      </c>
      <c r="C290" s="211">
        <v>0</v>
      </c>
      <c r="D290" s="211">
        <v>8181150</v>
      </c>
      <c r="E290" s="211">
        <v>0</v>
      </c>
      <c r="F290" s="212">
        <v>8181150</v>
      </c>
      <c r="G290" s="212">
        <v>0</v>
      </c>
      <c r="H290" s="212">
        <v>8181150</v>
      </c>
    </row>
    <row r="291" spans="1:8">
      <c r="A291" s="145" t="s">
        <v>528</v>
      </c>
      <c r="B291" s="146" t="s">
        <v>424</v>
      </c>
      <c r="C291" s="211">
        <v>0</v>
      </c>
      <c r="D291" s="211">
        <v>8181150</v>
      </c>
      <c r="E291" s="211">
        <v>0</v>
      </c>
      <c r="F291" s="212">
        <v>8181150</v>
      </c>
      <c r="G291" s="212">
        <v>0</v>
      </c>
      <c r="H291" s="212">
        <v>8181150</v>
      </c>
    </row>
    <row r="292" spans="1:8">
      <c r="A292" s="141" t="s">
        <v>186</v>
      </c>
      <c r="B292" s="142" t="s">
        <v>188</v>
      </c>
      <c r="C292" s="207">
        <v>0</v>
      </c>
      <c r="D292" s="207">
        <v>11497801</v>
      </c>
      <c r="E292" s="207">
        <v>0</v>
      </c>
      <c r="F292" s="208">
        <v>11497801</v>
      </c>
      <c r="G292" s="208">
        <v>0</v>
      </c>
      <c r="H292" s="208">
        <v>11497801</v>
      </c>
    </row>
    <row r="293" spans="1:8">
      <c r="A293" s="143" t="s">
        <v>533</v>
      </c>
      <c r="B293" s="144" t="s">
        <v>534</v>
      </c>
      <c r="C293" s="209">
        <v>0</v>
      </c>
      <c r="D293" s="209">
        <v>11497801</v>
      </c>
      <c r="E293" s="209">
        <v>0</v>
      </c>
      <c r="F293" s="210">
        <v>11497801</v>
      </c>
      <c r="G293" s="210">
        <v>0</v>
      </c>
      <c r="H293" s="210">
        <v>11497801</v>
      </c>
    </row>
    <row r="294" spans="1:8">
      <c r="A294" s="145" t="s">
        <v>535</v>
      </c>
      <c r="B294" s="146" t="s">
        <v>215</v>
      </c>
      <c r="C294" s="211">
        <v>0</v>
      </c>
      <c r="D294" s="211">
        <v>11497801</v>
      </c>
      <c r="E294" s="211">
        <v>0</v>
      </c>
      <c r="F294" s="212">
        <v>11497801</v>
      </c>
      <c r="G294" s="212">
        <v>0</v>
      </c>
      <c r="H294" s="212">
        <v>11497801</v>
      </c>
    </row>
    <row r="295" spans="1:8">
      <c r="A295" s="145" t="s">
        <v>536</v>
      </c>
      <c r="B295" s="146" t="s">
        <v>215</v>
      </c>
      <c r="C295" s="211">
        <v>0</v>
      </c>
      <c r="D295" s="211">
        <v>11497801</v>
      </c>
      <c r="E295" s="211">
        <v>0</v>
      </c>
      <c r="F295" s="212">
        <v>11497801</v>
      </c>
      <c r="G295" s="212">
        <v>0</v>
      </c>
      <c r="H295" s="212">
        <v>11497801</v>
      </c>
    </row>
    <row r="296" spans="1:8">
      <c r="A296" s="139" t="s">
        <v>103</v>
      </c>
      <c r="B296" s="140" t="s">
        <v>97</v>
      </c>
      <c r="C296" s="205">
        <v>0</v>
      </c>
      <c r="D296" s="205">
        <v>124356470</v>
      </c>
      <c r="E296" s="205">
        <v>124356470</v>
      </c>
      <c r="F296" s="206">
        <v>0</v>
      </c>
      <c r="G296" s="206">
        <v>0</v>
      </c>
      <c r="H296" s="206">
        <v>0</v>
      </c>
    </row>
    <row r="297" spans="1:8">
      <c r="A297" s="141" t="s">
        <v>537</v>
      </c>
      <c r="B297" s="142" t="s">
        <v>100</v>
      </c>
      <c r="C297" s="207">
        <v>347088385</v>
      </c>
      <c r="D297" s="207">
        <v>0</v>
      </c>
      <c r="E297" s="207">
        <v>0</v>
      </c>
      <c r="F297" s="208">
        <v>347088385</v>
      </c>
      <c r="G297" s="208">
        <v>0</v>
      </c>
      <c r="H297" s="208">
        <v>347088385</v>
      </c>
    </row>
    <row r="298" spans="1:8">
      <c r="A298" s="143" t="s">
        <v>538</v>
      </c>
      <c r="B298" s="144" t="s">
        <v>104</v>
      </c>
      <c r="C298" s="209">
        <v>347088385</v>
      </c>
      <c r="D298" s="209">
        <v>0</v>
      </c>
      <c r="E298" s="209">
        <v>0</v>
      </c>
      <c r="F298" s="210">
        <v>347088385</v>
      </c>
      <c r="G298" s="210">
        <v>0</v>
      </c>
      <c r="H298" s="210">
        <v>347088385</v>
      </c>
    </row>
    <row r="299" spans="1:8">
      <c r="A299" s="145" t="s">
        <v>539</v>
      </c>
      <c r="B299" s="146" t="s">
        <v>540</v>
      </c>
      <c r="C299" s="211">
        <v>347088385</v>
      </c>
      <c r="D299" s="211">
        <v>0</v>
      </c>
      <c r="E299" s="211">
        <v>0</v>
      </c>
      <c r="F299" s="212">
        <v>347088385</v>
      </c>
      <c r="G299" s="212">
        <v>0</v>
      </c>
      <c r="H299" s="212">
        <v>347088385</v>
      </c>
    </row>
    <row r="300" spans="1:8">
      <c r="A300" s="145" t="s">
        <v>541</v>
      </c>
      <c r="B300" s="146" t="s">
        <v>540</v>
      </c>
      <c r="C300" s="211">
        <v>347088385</v>
      </c>
      <c r="D300" s="211">
        <v>0</v>
      </c>
      <c r="E300" s="211">
        <v>0</v>
      </c>
      <c r="F300" s="212">
        <v>347088385</v>
      </c>
      <c r="G300" s="212">
        <v>0</v>
      </c>
      <c r="H300" s="212">
        <v>347088385</v>
      </c>
    </row>
    <row r="301" spans="1:8">
      <c r="A301" s="141" t="s">
        <v>107</v>
      </c>
      <c r="B301" s="142" t="s">
        <v>108</v>
      </c>
      <c r="C301" s="207">
        <v>454984102.89999998</v>
      </c>
      <c r="D301" s="207">
        <v>6634042</v>
      </c>
      <c r="E301" s="207">
        <v>117722428</v>
      </c>
      <c r="F301" s="208">
        <v>343895716.89999998</v>
      </c>
      <c r="G301" s="208">
        <v>0</v>
      </c>
      <c r="H301" s="208">
        <v>343895716.89999998</v>
      </c>
    </row>
    <row r="302" spans="1:8">
      <c r="A302" s="143" t="s">
        <v>542</v>
      </c>
      <c r="B302" s="144" t="s">
        <v>112</v>
      </c>
      <c r="C302" s="209">
        <v>35025440</v>
      </c>
      <c r="D302" s="209">
        <v>0</v>
      </c>
      <c r="E302" s="209">
        <v>0</v>
      </c>
      <c r="F302" s="210">
        <v>35025440</v>
      </c>
      <c r="G302" s="210">
        <v>0</v>
      </c>
      <c r="H302" s="210">
        <v>35025440</v>
      </c>
    </row>
    <row r="303" spans="1:8">
      <c r="A303" s="145" t="s">
        <v>543</v>
      </c>
      <c r="B303" s="146" t="s">
        <v>544</v>
      </c>
      <c r="C303" s="211">
        <v>35025440</v>
      </c>
      <c r="D303" s="211">
        <v>0</v>
      </c>
      <c r="E303" s="211">
        <v>0</v>
      </c>
      <c r="F303" s="212">
        <v>35025440</v>
      </c>
      <c r="G303" s="212">
        <v>0</v>
      </c>
      <c r="H303" s="212">
        <v>35025440</v>
      </c>
    </row>
    <row r="304" spans="1:8">
      <c r="A304" s="145" t="s">
        <v>545</v>
      </c>
      <c r="B304" s="146" t="s">
        <v>544</v>
      </c>
      <c r="C304" s="211">
        <v>35025440</v>
      </c>
      <c r="D304" s="211">
        <v>0</v>
      </c>
      <c r="E304" s="211">
        <v>0</v>
      </c>
      <c r="F304" s="212">
        <v>35025440</v>
      </c>
      <c r="G304" s="212">
        <v>0</v>
      </c>
      <c r="H304" s="212">
        <v>35025440</v>
      </c>
    </row>
    <row r="305" spans="1:8">
      <c r="A305" s="143" t="s">
        <v>111</v>
      </c>
      <c r="B305" s="144" t="s">
        <v>115</v>
      </c>
      <c r="C305" s="209">
        <v>419958662.89999998</v>
      </c>
      <c r="D305" s="209">
        <v>6634042</v>
      </c>
      <c r="E305" s="209">
        <v>117722428</v>
      </c>
      <c r="F305" s="210">
        <v>308870276.89999998</v>
      </c>
      <c r="G305" s="210">
        <v>0</v>
      </c>
      <c r="H305" s="210">
        <v>308870276.89999998</v>
      </c>
    </row>
    <row r="306" spans="1:8">
      <c r="A306" s="145" t="s">
        <v>546</v>
      </c>
      <c r="B306" s="146" t="s">
        <v>547</v>
      </c>
      <c r="C306" s="211">
        <v>419958662.89999998</v>
      </c>
      <c r="D306" s="211">
        <v>6634042</v>
      </c>
      <c r="E306" s="211">
        <v>117722428</v>
      </c>
      <c r="F306" s="212">
        <v>308870276.89999998</v>
      </c>
      <c r="G306" s="212">
        <v>0</v>
      </c>
      <c r="H306" s="212">
        <v>308870276.89999998</v>
      </c>
    </row>
    <row r="307" spans="1:8">
      <c r="A307" s="145" t="s">
        <v>548</v>
      </c>
      <c r="B307" s="146" t="s">
        <v>547</v>
      </c>
      <c r="C307" s="211">
        <v>419958662.89999998</v>
      </c>
      <c r="D307" s="211">
        <v>6634042</v>
      </c>
      <c r="E307" s="211">
        <v>117722428</v>
      </c>
      <c r="F307" s="212">
        <v>308870276.89999998</v>
      </c>
      <c r="G307" s="212">
        <v>0</v>
      </c>
      <c r="H307" s="212">
        <v>308870276.89999998</v>
      </c>
    </row>
    <row r="308" spans="1:8">
      <c r="A308" s="141" t="s">
        <v>118</v>
      </c>
      <c r="B308" s="142" t="s">
        <v>119</v>
      </c>
      <c r="C308" s="207">
        <v>-802072487.89999998</v>
      </c>
      <c r="D308" s="207">
        <v>117722428</v>
      </c>
      <c r="E308" s="207">
        <v>6634042</v>
      </c>
      <c r="F308" s="208">
        <v>-690984101.89999998</v>
      </c>
      <c r="G308" s="208">
        <v>0</v>
      </c>
      <c r="H308" s="208">
        <v>-690984101.89999998</v>
      </c>
    </row>
    <row r="309" spans="1:8">
      <c r="A309" s="143" t="s">
        <v>549</v>
      </c>
      <c r="B309" s="144" t="s">
        <v>550</v>
      </c>
      <c r="C309" s="209">
        <v>-347088385</v>
      </c>
      <c r="D309" s="209">
        <v>0</v>
      </c>
      <c r="E309" s="209">
        <v>0</v>
      </c>
      <c r="F309" s="210">
        <v>-347088385</v>
      </c>
      <c r="G309" s="210">
        <v>0</v>
      </c>
      <c r="H309" s="210">
        <v>-347088385</v>
      </c>
    </row>
    <row r="310" spans="1:8">
      <c r="A310" s="145" t="s">
        <v>551</v>
      </c>
      <c r="B310" s="146" t="s">
        <v>552</v>
      </c>
      <c r="C310" s="211">
        <v>-347088385</v>
      </c>
      <c r="D310" s="211">
        <v>0</v>
      </c>
      <c r="E310" s="211">
        <v>0</v>
      </c>
      <c r="F310" s="212">
        <v>-347088385</v>
      </c>
      <c r="G310" s="212">
        <v>0</v>
      </c>
      <c r="H310" s="212">
        <v>-347088385</v>
      </c>
    </row>
    <row r="311" spans="1:8">
      <c r="A311" s="145" t="s">
        <v>553</v>
      </c>
      <c r="B311" s="146" t="s">
        <v>552</v>
      </c>
      <c r="C311" s="211">
        <v>-347088385</v>
      </c>
      <c r="D311" s="211">
        <v>0</v>
      </c>
      <c r="E311" s="211">
        <v>0</v>
      </c>
      <c r="F311" s="212">
        <v>-347088385</v>
      </c>
      <c r="G311" s="212">
        <v>0</v>
      </c>
      <c r="H311" s="212">
        <v>-347088385</v>
      </c>
    </row>
    <row r="312" spans="1:8">
      <c r="A312" s="143" t="s">
        <v>122</v>
      </c>
      <c r="B312" s="144" t="s">
        <v>126</v>
      </c>
      <c r="C312" s="209">
        <v>-454984102.89999998</v>
      </c>
      <c r="D312" s="209">
        <v>117722428</v>
      </c>
      <c r="E312" s="209">
        <v>6634042</v>
      </c>
      <c r="F312" s="210">
        <v>-343895716.89999998</v>
      </c>
      <c r="G312" s="210">
        <v>0</v>
      </c>
      <c r="H312" s="210">
        <v>-343895716.89999998</v>
      </c>
    </row>
    <row r="313" spans="1:8">
      <c r="A313" s="145" t="s">
        <v>554</v>
      </c>
      <c r="B313" s="146" t="s">
        <v>555</v>
      </c>
      <c r="C313" s="211">
        <v>-35025440</v>
      </c>
      <c r="D313" s="211">
        <v>0</v>
      </c>
      <c r="E313" s="211">
        <v>0</v>
      </c>
      <c r="F313" s="212">
        <v>-35025440</v>
      </c>
      <c r="G313" s="212">
        <v>0</v>
      </c>
      <c r="H313" s="212">
        <v>-35025440</v>
      </c>
    </row>
    <row r="314" spans="1:8">
      <c r="A314" s="145" t="s">
        <v>556</v>
      </c>
      <c r="B314" s="146" t="s">
        <v>555</v>
      </c>
      <c r="C314" s="211">
        <v>-35025440</v>
      </c>
      <c r="D314" s="211">
        <v>0</v>
      </c>
      <c r="E314" s="211">
        <v>0</v>
      </c>
      <c r="F314" s="212">
        <v>-35025440</v>
      </c>
      <c r="G314" s="212">
        <v>0</v>
      </c>
      <c r="H314" s="212">
        <v>-35025440</v>
      </c>
    </row>
    <row r="315" spans="1:8">
      <c r="A315" s="145" t="s">
        <v>557</v>
      </c>
      <c r="B315" s="146" t="s">
        <v>558</v>
      </c>
      <c r="C315" s="211">
        <v>-419958662.89999998</v>
      </c>
      <c r="D315" s="211">
        <v>117722428</v>
      </c>
      <c r="E315" s="211">
        <v>6634042</v>
      </c>
      <c r="F315" s="212">
        <v>-308870276.89999998</v>
      </c>
      <c r="G315" s="212">
        <v>0</v>
      </c>
      <c r="H315" s="212">
        <v>-308870276.89999998</v>
      </c>
    </row>
    <row r="316" spans="1:8">
      <c r="A316" s="145" t="s">
        <v>559</v>
      </c>
      <c r="B316" s="146" t="s">
        <v>547</v>
      </c>
      <c r="C316" s="211">
        <v>-419958662.89999998</v>
      </c>
      <c r="D316" s="211">
        <v>117722428</v>
      </c>
      <c r="E316" s="211">
        <v>6634042</v>
      </c>
      <c r="F316" s="212">
        <v>-308870276.89999998</v>
      </c>
      <c r="G316" s="212">
        <v>0</v>
      </c>
      <c r="H316" s="212">
        <v>-308870276.89999998</v>
      </c>
    </row>
    <row r="317" spans="1:8">
      <c r="A317" s="139" t="s">
        <v>98</v>
      </c>
      <c r="B317" s="140" t="s">
        <v>99</v>
      </c>
      <c r="C317" s="205">
        <v>0</v>
      </c>
      <c r="D317" s="205">
        <v>6853012</v>
      </c>
      <c r="E317" s="205">
        <v>6853012</v>
      </c>
      <c r="F317" s="206">
        <v>0</v>
      </c>
      <c r="G317" s="206">
        <v>0</v>
      </c>
      <c r="H317" s="206">
        <v>0</v>
      </c>
    </row>
    <row r="318" spans="1:8">
      <c r="A318" s="141" t="s">
        <v>101</v>
      </c>
      <c r="B318" s="142" t="s">
        <v>102</v>
      </c>
      <c r="C318" s="207">
        <v>33077331353.169998</v>
      </c>
      <c r="D318" s="207">
        <v>6853012</v>
      </c>
      <c r="E318" s="207">
        <v>0</v>
      </c>
      <c r="F318" s="208">
        <v>33070478341.169998</v>
      </c>
      <c r="G318" s="208">
        <v>0</v>
      </c>
      <c r="H318" s="208">
        <v>33070478341.169998</v>
      </c>
    </row>
    <row r="319" spans="1:8" ht="25.5">
      <c r="A319" s="143" t="s">
        <v>105</v>
      </c>
      <c r="B319" s="144" t="s">
        <v>106</v>
      </c>
      <c r="C319" s="209">
        <v>32822290567</v>
      </c>
      <c r="D319" s="209">
        <v>0</v>
      </c>
      <c r="E319" s="209">
        <v>0</v>
      </c>
      <c r="F319" s="210">
        <v>32822290567</v>
      </c>
      <c r="G319" s="210">
        <v>0</v>
      </c>
      <c r="H319" s="210">
        <v>32822290567</v>
      </c>
    </row>
    <row r="320" spans="1:8">
      <c r="A320" s="145" t="s">
        <v>560</v>
      </c>
      <c r="B320" s="146" t="s">
        <v>561</v>
      </c>
      <c r="C320" s="211">
        <v>32822290567</v>
      </c>
      <c r="D320" s="211">
        <v>0</v>
      </c>
      <c r="E320" s="211">
        <v>0</v>
      </c>
      <c r="F320" s="212">
        <v>32822290567</v>
      </c>
      <c r="G320" s="212">
        <v>0</v>
      </c>
      <c r="H320" s="212">
        <v>32822290567</v>
      </c>
    </row>
    <row r="321" spans="1:8">
      <c r="A321" s="145" t="s">
        <v>562</v>
      </c>
      <c r="B321" s="146" t="s">
        <v>561</v>
      </c>
      <c r="C321" s="211">
        <v>32822290567</v>
      </c>
      <c r="D321" s="211">
        <v>0</v>
      </c>
      <c r="E321" s="211">
        <v>0</v>
      </c>
      <c r="F321" s="212">
        <v>32822290567</v>
      </c>
      <c r="G321" s="212">
        <v>0</v>
      </c>
      <c r="H321" s="212">
        <v>32822290567</v>
      </c>
    </row>
    <row r="322" spans="1:8">
      <c r="A322" s="143" t="s">
        <v>109</v>
      </c>
      <c r="B322" s="144" t="s">
        <v>110</v>
      </c>
      <c r="C322" s="209">
        <v>255040786.16999999</v>
      </c>
      <c r="D322" s="209">
        <v>6853012</v>
      </c>
      <c r="E322" s="209">
        <v>0</v>
      </c>
      <c r="F322" s="210">
        <v>248187774.16999999</v>
      </c>
      <c r="G322" s="210">
        <v>0</v>
      </c>
      <c r="H322" s="210">
        <v>248187774.16999999</v>
      </c>
    </row>
    <row r="323" spans="1:8">
      <c r="A323" s="145" t="s">
        <v>563</v>
      </c>
      <c r="B323" s="146" t="s">
        <v>564</v>
      </c>
      <c r="C323" s="211">
        <v>255040786.16999999</v>
      </c>
      <c r="D323" s="211">
        <v>6853012</v>
      </c>
      <c r="E323" s="211">
        <v>0</v>
      </c>
      <c r="F323" s="212">
        <v>248187774.16999999</v>
      </c>
      <c r="G323" s="212">
        <v>0</v>
      </c>
      <c r="H323" s="212">
        <v>248187774.16999999</v>
      </c>
    </row>
    <row r="324" spans="1:8">
      <c r="A324" s="145" t="s">
        <v>565</v>
      </c>
      <c r="B324" s="146" t="s">
        <v>564</v>
      </c>
      <c r="C324" s="211">
        <v>255040786.16999999</v>
      </c>
      <c r="D324" s="211">
        <v>6853012</v>
      </c>
      <c r="E324" s="211">
        <v>0</v>
      </c>
      <c r="F324" s="212">
        <v>248187774.16999999</v>
      </c>
      <c r="G324" s="212">
        <v>0</v>
      </c>
      <c r="H324" s="212">
        <v>248187774.16999999</v>
      </c>
    </row>
    <row r="325" spans="1:8">
      <c r="A325" s="141" t="s">
        <v>113</v>
      </c>
      <c r="B325" s="142" t="s">
        <v>114</v>
      </c>
      <c r="C325" s="207">
        <v>1568714125</v>
      </c>
      <c r="D325" s="207">
        <v>0</v>
      </c>
      <c r="E325" s="207">
        <v>0</v>
      </c>
      <c r="F325" s="208">
        <v>1568714125</v>
      </c>
      <c r="G325" s="208">
        <v>0</v>
      </c>
      <c r="H325" s="208">
        <v>1568714125</v>
      </c>
    </row>
    <row r="326" spans="1:8">
      <c r="A326" s="143" t="s">
        <v>116</v>
      </c>
      <c r="B326" s="144" t="s">
        <v>117</v>
      </c>
      <c r="C326" s="209">
        <v>1568714125</v>
      </c>
      <c r="D326" s="209">
        <v>0</v>
      </c>
      <c r="E326" s="209">
        <v>0</v>
      </c>
      <c r="F326" s="210">
        <v>1568714125</v>
      </c>
      <c r="G326" s="210">
        <v>0</v>
      </c>
      <c r="H326" s="210">
        <v>1568714125</v>
      </c>
    </row>
    <row r="327" spans="1:8">
      <c r="A327" s="145" t="s">
        <v>566</v>
      </c>
      <c r="B327" s="146" t="s">
        <v>567</v>
      </c>
      <c r="C327" s="211">
        <v>1568714125</v>
      </c>
      <c r="D327" s="211">
        <v>0</v>
      </c>
      <c r="E327" s="211">
        <v>0</v>
      </c>
      <c r="F327" s="212">
        <v>1568714125</v>
      </c>
      <c r="G327" s="212">
        <v>0</v>
      </c>
      <c r="H327" s="212">
        <v>1568714125</v>
      </c>
    </row>
    <row r="328" spans="1:8">
      <c r="A328" s="145" t="s">
        <v>568</v>
      </c>
      <c r="B328" s="146" t="s">
        <v>567</v>
      </c>
      <c r="C328" s="211">
        <v>1568714125</v>
      </c>
      <c r="D328" s="211">
        <v>0</v>
      </c>
      <c r="E328" s="211">
        <v>0</v>
      </c>
      <c r="F328" s="212">
        <v>1568714125</v>
      </c>
      <c r="G328" s="212">
        <v>0</v>
      </c>
      <c r="H328" s="212">
        <v>1568714125</v>
      </c>
    </row>
    <row r="329" spans="1:8">
      <c r="A329" s="141" t="s">
        <v>120</v>
      </c>
      <c r="B329" s="142" t="s">
        <v>121</v>
      </c>
      <c r="C329" s="207">
        <v>-34646045478.169998</v>
      </c>
      <c r="D329" s="207">
        <v>0</v>
      </c>
      <c r="E329" s="207">
        <v>6853012</v>
      </c>
      <c r="F329" s="208">
        <v>-34639192466.169998</v>
      </c>
      <c r="G329" s="208">
        <v>0</v>
      </c>
      <c r="H329" s="208">
        <v>-34639192466.169998</v>
      </c>
    </row>
    <row r="330" spans="1:8">
      <c r="A330" s="143" t="s">
        <v>124</v>
      </c>
      <c r="B330" s="144" t="s">
        <v>125</v>
      </c>
      <c r="C330" s="209">
        <v>-33077331353.169998</v>
      </c>
      <c r="D330" s="209">
        <v>0</v>
      </c>
      <c r="E330" s="209">
        <v>6853012</v>
      </c>
      <c r="F330" s="210">
        <v>-33070478341.169998</v>
      </c>
      <c r="G330" s="210">
        <v>0</v>
      </c>
      <c r="H330" s="210">
        <v>-33070478341.169998</v>
      </c>
    </row>
    <row r="331" spans="1:8" ht="25.5">
      <c r="A331" s="145" t="s">
        <v>569</v>
      </c>
      <c r="B331" s="146" t="s">
        <v>570</v>
      </c>
      <c r="C331" s="211">
        <v>-32822290567</v>
      </c>
      <c r="D331" s="211">
        <v>0</v>
      </c>
      <c r="E331" s="211">
        <v>0</v>
      </c>
      <c r="F331" s="212">
        <v>-32822290567</v>
      </c>
      <c r="G331" s="212">
        <v>0</v>
      </c>
      <c r="H331" s="212">
        <v>-32822290567</v>
      </c>
    </row>
    <row r="332" spans="1:8" ht="25.5">
      <c r="A332" s="145" t="s">
        <v>571</v>
      </c>
      <c r="B332" s="146" t="s">
        <v>570</v>
      </c>
      <c r="C332" s="211">
        <v>-32822290567</v>
      </c>
      <c r="D332" s="211">
        <v>0</v>
      </c>
      <c r="E332" s="211">
        <v>0</v>
      </c>
      <c r="F332" s="212">
        <v>-32822290567</v>
      </c>
      <c r="G332" s="212">
        <v>0</v>
      </c>
      <c r="H332" s="212">
        <v>-32822290567</v>
      </c>
    </row>
    <row r="333" spans="1:8">
      <c r="A333" s="145" t="s">
        <v>572</v>
      </c>
      <c r="B333" s="146" t="s">
        <v>573</v>
      </c>
      <c r="C333" s="211">
        <v>-255040786.16999999</v>
      </c>
      <c r="D333" s="211">
        <v>0</v>
      </c>
      <c r="E333" s="211">
        <v>6853012</v>
      </c>
      <c r="F333" s="212">
        <v>-248187774.16999999</v>
      </c>
      <c r="G333" s="212">
        <v>0</v>
      </c>
      <c r="H333" s="212">
        <v>-248187774.16999999</v>
      </c>
    </row>
    <row r="334" spans="1:8">
      <c r="A334" s="145" t="s">
        <v>574</v>
      </c>
      <c r="B334" s="146" t="s">
        <v>573</v>
      </c>
      <c r="C334" s="211">
        <v>-255040786.16999999</v>
      </c>
      <c r="D334" s="211">
        <v>0</v>
      </c>
      <c r="E334" s="211">
        <v>6853012</v>
      </c>
      <c r="F334" s="212">
        <v>-248187774.16999999</v>
      </c>
      <c r="G334" s="212">
        <v>0</v>
      </c>
      <c r="H334" s="212">
        <v>-248187774.16999999</v>
      </c>
    </row>
    <row r="335" spans="1:8">
      <c r="A335" s="143" t="s">
        <v>127</v>
      </c>
      <c r="B335" s="144" t="s">
        <v>128</v>
      </c>
      <c r="C335" s="209">
        <v>-1568714125</v>
      </c>
      <c r="D335" s="209">
        <v>0</v>
      </c>
      <c r="E335" s="209">
        <v>0</v>
      </c>
      <c r="F335" s="210">
        <v>-1568714125</v>
      </c>
      <c r="G335" s="210">
        <v>0</v>
      </c>
      <c r="H335" s="210">
        <v>-1568714125</v>
      </c>
    </row>
    <row r="336" spans="1:8">
      <c r="A336" s="145" t="s">
        <v>575</v>
      </c>
      <c r="B336" s="146" t="s">
        <v>576</v>
      </c>
      <c r="C336" s="211">
        <v>-1568714125</v>
      </c>
      <c r="D336" s="211">
        <v>0</v>
      </c>
      <c r="E336" s="211">
        <v>0</v>
      </c>
      <c r="F336" s="212">
        <v>-1568714125</v>
      </c>
      <c r="G336" s="212">
        <v>0</v>
      </c>
      <c r="H336" s="212">
        <v>-1568714125</v>
      </c>
    </row>
    <row r="337" spans="1:8">
      <c r="A337" s="145" t="s">
        <v>577</v>
      </c>
      <c r="B337" s="146" t="s">
        <v>567</v>
      </c>
      <c r="C337" s="211">
        <v>-1568714125</v>
      </c>
      <c r="D337" s="211">
        <v>0</v>
      </c>
      <c r="E337" s="211">
        <v>0</v>
      </c>
      <c r="F337" s="212">
        <v>-1568714125</v>
      </c>
      <c r="G337" s="212">
        <v>0</v>
      </c>
      <c r="H337" s="212">
        <v>-1568714125</v>
      </c>
    </row>
  </sheetData>
  <autoFilter ref="A6:H337"/>
  <printOptions horizontalCentered="1"/>
  <pageMargins left="0.25" right="0.15748031496062992" top="0.28999999999999998" bottom="0.32" header="0.51" footer="0.17"/>
  <pageSetup scale="59" fitToHeight="6" orientation="portrait" r:id="rId1"/>
  <headerFooter alignWithMargins="0"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8"/>
  <sheetViews>
    <sheetView tabSelected="1" workbookViewId="0">
      <selection activeCell="F3" sqref="F3"/>
    </sheetView>
  </sheetViews>
  <sheetFormatPr baseColWidth="10" defaultRowHeight="15"/>
  <cols>
    <col min="1" max="1" width="14" style="220" customWidth="1"/>
    <col min="2" max="2" width="42" style="220" customWidth="1"/>
    <col min="3" max="3" width="18.140625" style="221" bestFit="1" customWidth="1"/>
    <col min="4" max="4" width="17.140625" style="221" bestFit="1" customWidth="1"/>
    <col min="5" max="5" width="17.28515625" style="221" bestFit="1" customWidth="1"/>
    <col min="6" max="8" width="18.140625" style="221" bestFit="1" customWidth="1"/>
    <col min="9" max="10" width="17.7109375" style="220" bestFit="1" customWidth="1"/>
    <col min="11" max="16384" width="11.42578125" style="220"/>
  </cols>
  <sheetData>
    <row r="1" spans="1:10" s="229" customFormat="1" ht="30">
      <c r="A1" s="128" t="s">
        <v>193</v>
      </c>
      <c r="B1" s="128" t="s">
        <v>194</v>
      </c>
      <c r="C1" s="216"/>
      <c r="D1" s="217"/>
      <c r="E1" s="217"/>
      <c r="F1" s="216"/>
      <c r="G1" s="216"/>
      <c r="H1" s="216"/>
    </row>
    <row r="2" spans="1:10" s="229" customFormat="1" ht="30">
      <c r="A2" s="128" t="s">
        <v>195</v>
      </c>
      <c r="B2" s="128" t="s">
        <v>196</v>
      </c>
      <c r="C2" s="216"/>
      <c r="D2" s="217"/>
      <c r="E2" s="217"/>
      <c r="F2" s="216"/>
      <c r="G2" s="216"/>
      <c r="H2" s="216"/>
    </row>
    <row r="3" spans="1:10" s="229" customFormat="1" ht="30">
      <c r="A3" s="128" t="s">
        <v>197</v>
      </c>
      <c r="B3" s="130" t="s">
        <v>609</v>
      </c>
      <c r="C3" s="216"/>
      <c r="D3" s="217"/>
      <c r="E3" s="217"/>
      <c r="F3" s="216"/>
      <c r="G3" s="216"/>
      <c r="H3" s="216"/>
    </row>
    <row r="4" spans="1:10" s="229" customFormat="1" ht="30">
      <c r="A4" s="128" t="s">
        <v>198</v>
      </c>
      <c r="B4" s="130" t="s">
        <v>610</v>
      </c>
      <c r="C4" s="216"/>
      <c r="D4" s="217"/>
      <c r="E4" s="217"/>
      <c r="F4" s="216"/>
      <c r="G4" s="216"/>
      <c r="H4" s="216"/>
    </row>
    <row r="5" spans="1:10" s="229" customFormat="1" ht="15.75" thickBot="1">
      <c r="A5" s="218"/>
      <c r="B5" s="218"/>
      <c r="C5" s="216"/>
      <c r="D5" s="217"/>
      <c r="E5" s="217"/>
      <c r="F5" s="216"/>
      <c r="G5" s="216"/>
      <c r="H5" s="216"/>
    </row>
    <row r="6" spans="1:10" s="219" customFormat="1" ht="30.75" thickBot="1">
      <c r="A6" s="231" t="s">
        <v>611</v>
      </c>
      <c r="B6" s="232" t="s">
        <v>142</v>
      </c>
      <c r="C6" s="233" t="s">
        <v>612</v>
      </c>
      <c r="D6" s="233" t="s">
        <v>613</v>
      </c>
      <c r="E6" s="233" t="s">
        <v>614</v>
      </c>
      <c r="F6" s="233" t="s">
        <v>615</v>
      </c>
      <c r="G6" s="233" t="s">
        <v>616</v>
      </c>
      <c r="H6" s="233" t="s">
        <v>617</v>
      </c>
    </row>
    <row r="7" spans="1:10" s="219" customFormat="1">
      <c r="A7" s="234" t="s">
        <v>199</v>
      </c>
      <c r="B7" s="235" t="s">
        <v>200</v>
      </c>
      <c r="C7" s="236">
        <v>21598437987.27</v>
      </c>
      <c r="D7" s="236">
        <v>4985753222</v>
      </c>
      <c r="E7" s="236">
        <v>4064640746.8400002</v>
      </c>
      <c r="F7" s="236">
        <v>22519550462.43</v>
      </c>
      <c r="G7" s="236">
        <v>14703610180.360001</v>
      </c>
      <c r="H7" s="237">
        <v>7815940282.0699997</v>
      </c>
      <c r="I7" s="241">
        <f>+F7-F82-F185</f>
        <v>1152587656.1600018</v>
      </c>
      <c r="J7" s="241">
        <f>+F200-F209</f>
        <v>1152587656.1599998</v>
      </c>
    </row>
    <row r="8" spans="1:10" s="219" customFormat="1">
      <c r="A8" s="141" t="s">
        <v>16</v>
      </c>
      <c r="B8" s="142" t="s">
        <v>17</v>
      </c>
      <c r="C8" s="207">
        <v>952353070.86000001</v>
      </c>
      <c r="D8" s="207">
        <v>2585371922</v>
      </c>
      <c r="E8" s="207">
        <v>303931542</v>
      </c>
      <c r="F8" s="207">
        <v>3233793450.8600001</v>
      </c>
      <c r="G8" s="207">
        <v>3233793450.8600001</v>
      </c>
      <c r="H8" s="208">
        <v>0</v>
      </c>
    </row>
    <row r="9" spans="1:10" s="219" customFormat="1">
      <c r="A9" s="143" t="s">
        <v>24</v>
      </c>
      <c r="B9" s="144" t="s">
        <v>25</v>
      </c>
      <c r="C9" s="209">
        <v>952353070.86000001</v>
      </c>
      <c r="D9" s="209">
        <v>2585371922</v>
      </c>
      <c r="E9" s="209">
        <v>303931542</v>
      </c>
      <c r="F9" s="209">
        <v>3233793450.8600001</v>
      </c>
      <c r="G9" s="209">
        <v>3233793450.8600001</v>
      </c>
      <c r="H9" s="210">
        <v>0</v>
      </c>
    </row>
    <row r="10" spans="1:10" s="219" customFormat="1">
      <c r="A10" s="145" t="s">
        <v>205</v>
      </c>
      <c r="B10" s="146" t="s">
        <v>204</v>
      </c>
      <c r="C10" s="211">
        <v>952353070.86000001</v>
      </c>
      <c r="D10" s="211">
        <v>2585371922</v>
      </c>
      <c r="E10" s="211">
        <v>303931542</v>
      </c>
      <c r="F10" s="211">
        <v>3233793450.8600001</v>
      </c>
      <c r="G10" s="211">
        <v>3233793450.8600001</v>
      </c>
      <c r="H10" s="212">
        <v>0</v>
      </c>
    </row>
    <row r="11" spans="1:10" s="219" customFormat="1">
      <c r="A11" s="238" t="s">
        <v>206</v>
      </c>
      <c r="B11" s="230" t="s">
        <v>204</v>
      </c>
      <c r="C11" s="309">
        <v>952353070.86000001</v>
      </c>
      <c r="D11" s="309">
        <v>2585371922</v>
      </c>
      <c r="E11" s="309">
        <v>303931542</v>
      </c>
      <c r="F11" s="309">
        <v>3233793450.8600001</v>
      </c>
      <c r="G11" s="309">
        <v>3233793450.8600001</v>
      </c>
      <c r="H11" s="310">
        <v>0</v>
      </c>
    </row>
    <row r="12" spans="1:10" s="219" customFormat="1">
      <c r="A12" s="141" t="s">
        <v>28</v>
      </c>
      <c r="B12" s="142" t="s">
        <v>207</v>
      </c>
      <c r="C12" s="207">
        <v>4951735656.9200001</v>
      </c>
      <c r="D12" s="207">
        <v>2374787475</v>
      </c>
      <c r="E12" s="207">
        <v>2529030521</v>
      </c>
      <c r="F12" s="207">
        <v>4797492610.9200001</v>
      </c>
      <c r="G12" s="207">
        <v>3914364437.9200001</v>
      </c>
      <c r="H12" s="208">
        <v>883128173</v>
      </c>
    </row>
    <row r="13" spans="1:10" s="219" customFormat="1" ht="25.5">
      <c r="A13" s="143" t="s">
        <v>32</v>
      </c>
      <c r="B13" s="144" t="s">
        <v>33</v>
      </c>
      <c r="C13" s="209">
        <v>5184806515.0200005</v>
      </c>
      <c r="D13" s="209">
        <v>2360625935</v>
      </c>
      <c r="E13" s="209">
        <v>2521949751</v>
      </c>
      <c r="F13" s="209">
        <v>5023482699.0200005</v>
      </c>
      <c r="G13" s="209">
        <v>3855423353.02</v>
      </c>
      <c r="H13" s="210">
        <v>1168059346</v>
      </c>
    </row>
    <row r="14" spans="1:10" s="219" customFormat="1">
      <c r="A14" s="238" t="s">
        <v>208</v>
      </c>
      <c r="B14" s="230" t="s">
        <v>209</v>
      </c>
      <c r="C14" s="309">
        <v>5184806515.0200005</v>
      </c>
      <c r="D14" s="309">
        <v>2360625935</v>
      </c>
      <c r="E14" s="309">
        <v>2521949751</v>
      </c>
      <c r="F14" s="309">
        <v>5023482699.0200005</v>
      </c>
      <c r="G14" s="309">
        <v>3855423353.02</v>
      </c>
      <c r="H14" s="310">
        <v>1168059346</v>
      </c>
    </row>
    <row r="15" spans="1:10" s="219" customFormat="1">
      <c r="A15" s="238" t="s">
        <v>210</v>
      </c>
      <c r="B15" s="230" t="s">
        <v>209</v>
      </c>
      <c r="C15" s="309">
        <v>5184806515.0200005</v>
      </c>
      <c r="D15" s="309">
        <v>2360625935</v>
      </c>
      <c r="E15" s="309">
        <v>2521949751</v>
      </c>
      <c r="F15" s="309">
        <v>5023482699.0200005</v>
      </c>
      <c r="G15" s="309">
        <v>3855423353.02</v>
      </c>
      <c r="H15" s="310">
        <v>1168059346</v>
      </c>
    </row>
    <row r="16" spans="1:10" s="219" customFormat="1">
      <c r="A16" s="143" t="s">
        <v>36</v>
      </c>
      <c r="B16" s="144" t="s">
        <v>37</v>
      </c>
      <c r="C16" s="209">
        <v>51860314.899999999</v>
      </c>
      <c r="D16" s="209">
        <v>14161540</v>
      </c>
      <c r="E16" s="209">
        <v>7080770</v>
      </c>
      <c r="F16" s="209">
        <v>58941084.899999999</v>
      </c>
      <c r="G16" s="209">
        <v>58941084.899999999</v>
      </c>
      <c r="H16" s="210">
        <v>0</v>
      </c>
    </row>
    <row r="17" spans="1:8" s="219" customFormat="1">
      <c r="A17" s="238" t="s">
        <v>211</v>
      </c>
      <c r="B17" s="230" t="s">
        <v>212</v>
      </c>
      <c r="C17" s="309">
        <v>51860314.899999999</v>
      </c>
      <c r="D17" s="309">
        <v>14161540</v>
      </c>
      <c r="E17" s="309">
        <v>7080770</v>
      </c>
      <c r="F17" s="309">
        <v>58941084.899999999</v>
      </c>
      <c r="G17" s="309">
        <v>58941084.899999999</v>
      </c>
      <c r="H17" s="310">
        <v>0</v>
      </c>
    </row>
    <row r="18" spans="1:8" s="219" customFormat="1">
      <c r="A18" s="238" t="s">
        <v>213</v>
      </c>
      <c r="B18" s="230" t="s">
        <v>212</v>
      </c>
      <c r="C18" s="309">
        <v>51860314.899999999</v>
      </c>
      <c r="D18" s="309">
        <v>14161540</v>
      </c>
      <c r="E18" s="309">
        <v>7080770</v>
      </c>
      <c r="F18" s="309">
        <v>58941084.899999999</v>
      </c>
      <c r="G18" s="309">
        <v>58941084.899999999</v>
      </c>
      <c r="H18" s="310">
        <v>0</v>
      </c>
    </row>
    <row r="19" spans="1:8" s="219" customFormat="1" ht="25.5">
      <c r="A19" s="143" t="s">
        <v>40</v>
      </c>
      <c r="B19" s="144" t="s">
        <v>41</v>
      </c>
      <c r="C19" s="209">
        <v>-284931173</v>
      </c>
      <c r="D19" s="209">
        <v>0</v>
      </c>
      <c r="E19" s="209">
        <v>0</v>
      </c>
      <c r="F19" s="209">
        <v>-284931173</v>
      </c>
      <c r="G19" s="209">
        <v>0</v>
      </c>
      <c r="H19" s="210">
        <v>-284931173</v>
      </c>
    </row>
    <row r="20" spans="1:8" s="219" customFormat="1">
      <c r="A20" s="238" t="s">
        <v>214</v>
      </c>
      <c r="B20" s="230" t="s">
        <v>215</v>
      </c>
      <c r="C20" s="309">
        <v>-284931173</v>
      </c>
      <c r="D20" s="309">
        <v>0</v>
      </c>
      <c r="E20" s="309">
        <v>0</v>
      </c>
      <c r="F20" s="309">
        <v>-284931173</v>
      </c>
      <c r="G20" s="309">
        <v>0</v>
      </c>
      <c r="H20" s="310">
        <v>-284931173</v>
      </c>
    </row>
    <row r="21" spans="1:8" s="219" customFormat="1">
      <c r="A21" s="238" t="s">
        <v>216</v>
      </c>
      <c r="B21" s="230" t="s">
        <v>215</v>
      </c>
      <c r="C21" s="309">
        <v>-284931173</v>
      </c>
      <c r="D21" s="309">
        <v>0</v>
      </c>
      <c r="E21" s="309">
        <v>0</v>
      </c>
      <c r="F21" s="309">
        <v>-284931173</v>
      </c>
      <c r="G21" s="309">
        <v>0</v>
      </c>
      <c r="H21" s="310">
        <v>-284931173</v>
      </c>
    </row>
    <row r="22" spans="1:8" s="219" customFormat="1">
      <c r="A22" s="141" t="s">
        <v>68</v>
      </c>
      <c r="B22" s="142" t="s">
        <v>69</v>
      </c>
      <c r="C22" s="207">
        <v>6957914293.0699997</v>
      </c>
      <c r="D22" s="207">
        <v>0</v>
      </c>
      <c r="E22" s="207">
        <v>25102184</v>
      </c>
      <c r="F22" s="207">
        <v>6932812109.0699997</v>
      </c>
      <c r="G22" s="207">
        <v>0</v>
      </c>
      <c r="H22" s="208">
        <v>6932812109.0699997</v>
      </c>
    </row>
    <row r="23" spans="1:8" s="219" customFormat="1">
      <c r="A23" s="143" t="s">
        <v>217</v>
      </c>
      <c r="B23" s="144" t="s">
        <v>70</v>
      </c>
      <c r="C23" s="209">
        <v>355583173</v>
      </c>
      <c r="D23" s="209">
        <v>0</v>
      </c>
      <c r="E23" s="209">
        <v>0</v>
      </c>
      <c r="F23" s="209">
        <v>355583173</v>
      </c>
      <c r="G23" s="209">
        <v>0</v>
      </c>
      <c r="H23" s="210">
        <v>355583173</v>
      </c>
    </row>
    <row r="24" spans="1:8" s="219" customFormat="1">
      <c r="A24" s="238" t="s">
        <v>218</v>
      </c>
      <c r="B24" s="230" t="s">
        <v>219</v>
      </c>
      <c r="C24" s="309">
        <v>355583173</v>
      </c>
      <c r="D24" s="309">
        <v>0</v>
      </c>
      <c r="E24" s="309">
        <v>0</v>
      </c>
      <c r="F24" s="309">
        <v>355583173</v>
      </c>
      <c r="G24" s="309">
        <v>0</v>
      </c>
      <c r="H24" s="310">
        <v>355583173</v>
      </c>
    </row>
    <row r="25" spans="1:8" s="219" customFormat="1">
      <c r="A25" s="238" t="s">
        <v>220</v>
      </c>
      <c r="B25" s="230" t="s">
        <v>219</v>
      </c>
      <c r="C25" s="309">
        <v>355583173</v>
      </c>
      <c r="D25" s="309">
        <v>0</v>
      </c>
      <c r="E25" s="309">
        <v>0</v>
      </c>
      <c r="F25" s="309">
        <v>355583173</v>
      </c>
      <c r="G25" s="309">
        <v>0</v>
      </c>
      <c r="H25" s="310">
        <v>355583173</v>
      </c>
    </row>
    <row r="26" spans="1:8" s="219" customFormat="1">
      <c r="A26" s="143" t="s">
        <v>221</v>
      </c>
      <c r="B26" s="144" t="s">
        <v>72</v>
      </c>
      <c r="C26" s="209">
        <v>224188169</v>
      </c>
      <c r="D26" s="209">
        <v>0</v>
      </c>
      <c r="E26" s="209">
        <v>0</v>
      </c>
      <c r="F26" s="209">
        <v>224188169</v>
      </c>
      <c r="G26" s="209">
        <v>0</v>
      </c>
      <c r="H26" s="210">
        <v>224188169</v>
      </c>
    </row>
    <row r="27" spans="1:8" s="219" customFormat="1">
      <c r="A27" s="238" t="s">
        <v>222</v>
      </c>
      <c r="B27" s="230" t="s">
        <v>223</v>
      </c>
      <c r="C27" s="309">
        <v>224188169</v>
      </c>
      <c r="D27" s="309">
        <v>0</v>
      </c>
      <c r="E27" s="309">
        <v>0</v>
      </c>
      <c r="F27" s="309">
        <v>224188169</v>
      </c>
      <c r="G27" s="309">
        <v>0</v>
      </c>
      <c r="H27" s="310">
        <v>224188169</v>
      </c>
    </row>
    <row r="28" spans="1:8" s="219" customFormat="1">
      <c r="A28" s="238" t="s">
        <v>224</v>
      </c>
      <c r="B28" s="230" t="s">
        <v>225</v>
      </c>
      <c r="C28" s="309">
        <v>224188169</v>
      </c>
      <c r="D28" s="309">
        <v>0</v>
      </c>
      <c r="E28" s="309">
        <v>0</v>
      </c>
      <c r="F28" s="309">
        <v>224188169</v>
      </c>
      <c r="G28" s="309">
        <v>0</v>
      </c>
      <c r="H28" s="310">
        <v>224188169</v>
      </c>
    </row>
    <row r="29" spans="1:8" s="219" customFormat="1">
      <c r="A29" s="143" t="s">
        <v>77</v>
      </c>
      <c r="B29" s="144" t="s">
        <v>78</v>
      </c>
      <c r="C29" s="209">
        <v>6399186000.0100002</v>
      </c>
      <c r="D29" s="209">
        <v>0</v>
      </c>
      <c r="E29" s="209">
        <v>0</v>
      </c>
      <c r="F29" s="209">
        <v>6399186000.0100002</v>
      </c>
      <c r="G29" s="209">
        <v>0</v>
      </c>
      <c r="H29" s="210">
        <v>6399186000.0100002</v>
      </c>
    </row>
    <row r="30" spans="1:8" s="219" customFormat="1">
      <c r="A30" s="238" t="s">
        <v>232</v>
      </c>
      <c r="B30" s="230" t="s">
        <v>233</v>
      </c>
      <c r="C30" s="309">
        <v>5864186000.0100002</v>
      </c>
      <c r="D30" s="309">
        <v>0</v>
      </c>
      <c r="E30" s="309">
        <v>0</v>
      </c>
      <c r="F30" s="309">
        <v>5864186000.0100002</v>
      </c>
      <c r="G30" s="309">
        <v>0</v>
      </c>
      <c r="H30" s="310">
        <v>5864186000.0100002</v>
      </c>
    </row>
    <row r="31" spans="1:8" s="219" customFormat="1">
      <c r="A31" s="238" t="s">
        <v>234</v>
      </c>
      <c r="B31" s="230" t="s">
        <v>233</v>
      </c>
      <c r="C31" s="309">
        <v>5864186000.0100002</v>
      </c>
      <c r="D31" s="309">
        <v>0</v>
      </c>
      <c r="E31" s="309">
        <v>0</v>
      </c>
      <c r="F31" s="309">
        <v>5864186000.0100002</v>
      </c>
      <c r="G31" s="309">
        <v>0</v>
      </c>
      <c r="H31" s="310">
        <v>5864186000.0100002</v>
      </c>
    </row>
    <row r="32" spans="1:8" s="219" customFormat="1">
      <c r="A32" s="238" t="s">
        <v>235</v>
      </c>
      <c r="B32" s="230" t="s">
        <v>236</v>
      </c>
      <c r="C32" s="309">
        <v>465000000</v>
      </c>
      <c r="D32" s="309">
        <v>0</v>
      </c>
      <c r="E32" s="309">
        <v>0</v>
      </c>
      <c r="F32" s="309">
        <v>465000000</v>
      </c>
      <c r="G32" s="309">
        <v>0</v>
      </c>
      <c r="H32" s="310">
        <v>465000000</v>
      </c>
    </row>
    <row r="33" spans="1:8" s="219" customFormat="1">
      <c r="A33" s="238" t="s">
        <v>237</v>
      </c>
      <c r="B33" s="230" t="s">
        <v>236</v>
      </c>
      <c r="C33" s="309">
        <v>465000000</v>
      </c>
      <c r="D33" s="309">
        <v>0</v>
      </c>
      <c r="E33" s="309">
        <v>0</v>
      </c>
      <c r="F33" s="309">
        <v>465000000</v>
      </c>
      <c r="G33" s="309">
        <v>0</v>
      </c>
      <c r="H33" s="310">
        <v>465000000</v>
      </c>
    </row>
    <row r="34" spans="1:8" s="219" customFormat="1">
      <c r="A34" s="238" t="s">
        <v>238</v>
      </c>
      <c r="B34" s="230" t="s">
        <v>239</v>
      </c>
      <c r="C34" s="309">
        <v>70000000</v>
      </c>
      <c r="D34" s="309">
        <v>0</v>
      </c>
      <c r="E34" s="309">
        <v>0</v>
      </c>
      <c r="F34" s="309">
        <v>70000000</v>
      </c>
      <c r="G34" s="309">
        <v>0</v>
      </c>
      <c r="H34" s="310">
        <v>70000000</v>
      </c>
    </row>
    <row r="35" spans="1:8" s="219" customFormat="1">
      <c r="A35" s="238" t="s">
        <v>240</v>
      </c>
      <c r="B35" s="230" t="s">
        <v>239</v>
      </c>
      <c r="C35" s="309">
        <v>70000000</v>
      </c>
      <c r="D35" s="309">
        <v>0</v>
      </c>
      <c r="E35" s="309">
        <v>0</v>
      </c>
      <c r="F35" s="309">
        <v>70000000</v>
      </c>
      <c r="G35" s="309">
        <v>0</v>
      </c>
      <c r="H35" s="310">
        <v>70000000</v>
      </c>
    </row>
    <row r="36" spans="1:8" s="219" customFormat="1">
      <c r="A36" s="143" t="s">
        <v>81</v>
      </c>
      <c r="B36" s="144" t="s">
        <v>82</v>
      </c>
      <c r="C36" s="209">
        <v>221853967.44999999</v>
      </c>
      <c r="D36" s="209">
        <v>0</v>
      </c>
      <c r="E36" s="209">
        <v>0</v>
      </c>
      <c r="F36" s="209">
        <v>221853967.44999999</v>
      </c>
      <c r="G36" s="209">
        <v>0</v>
      </c>
      <c r="H36" s="210">
        <v>221853967.44999999</v>
      </c>
    </row>
    <row r="37" spans="1:8" s="219" customFormat="1">
      <c r="A37" s="238" t="s">
        <v>241</v>
      </c>
      <c r="B37" s="230" t="s">
        <v>225</v>
      </c>
      <c r="C37" s="309">
        <v>58748719</v>
      </c>
      <c r="D37" s="309">
        <v>0</v>
      </c>
      <c r="E37" s="309">
        <v>0</v>
      </c>
      <c r="F37" s="309">
        <v>58748719</v>
      </c>
      <c r="G37" s="309">
        <v>0</v>
      </c>
      <c r="H37" s="310">
        <v>58748719</v>
      </c>
    </row>
    <row r="38" spans="1:8" s="219" customFormat="1">
      <c r="A38" s="238" t="s">
        <v>242</v>
      </c>
      <c r="B38" s="230" t="s">
        <v>225</v>
      </c>
      <c r="C38" s="309">
        <v>58748719</v>
      </c>
      <c r="D38" s="309">
        <v>0</v>
      </c>
      <c r="E38" s="309">
        <v>0</v>
      </c>
      <c r="F38" s="309">
        <v>58748719</v>
      </c>
      <c r="G38" s="309">
        <v>0</v>
      </c>
      <c r="H38" s="310">
        <v>58748719</v>
      </c>
    </row>
    <row r="39" spans="1:8" s="219" customFormat="1">
      <c r="A39" s="238" t="s">
        <v>243</v>
      </c>
      <c r="B39" s="230" t="s">
        <v>244</v>
      </c>
      <c r="C39" s="309">
        <v>163105248.44999999</v>
      </c>
      <c r="D39" s="309">
        <v>0</v>
      </c>
      <c r="E39" s="309">
        <v>0</v>
      </c>
      <c r="F39" s="309">
        <v>163105248.44999999</v>
      </c>
      <c r="G39" s="309">
        <v>0</v>
      </c>
      <c r="H39" s="310">
        <v>163105248.44999999</v>
      </c>
    </row>
    <row r="40" spans="1:8" s="219" customFormat="1">
      <c r="A40" s="238" t="s">
        <v>245</v>
      </c>
      <c r="B40" s="230" t="s">
        <v>244</v>
      </c>
      <c r="C40" s="309">
        <v>163105248.44999999</v>
      </c>
      <c r="D40" s="309">
        <v>0</v>
      </c>
      <c r="E40" s="309">
        <v>0</v>
      </c>
      <c r="F40" s="309">
        <v>163105248.44999999</v>
      </c>
      <c r="G40" s="309">
        <v>0</v>
      </c>
      <c r="H40" s="310">
        <v>163105248.44999999</v>
      </c>
    </row>
    <row r="41" spans="1:8" s="219" customFormat="1">
      <c r="A41" s="143" t="s">
        <v>84</v>
      </c>
      <c r="B41" s="144" t="s">
        <v>85</v>
      </c>
      <c r="C41" s="209">
        <v>1413116881.8099999</v>
      </c>
      <c r="D41" s="209">
        <v>0</v>
      </c>
      <c r="E41" s="209">
        <v>0</v>
      </c>
      <c r="F41" s="209">
        <v>1413116881.8099999</v>
      </c>
      <c r="G41" s="209">
        <v>0</v>
      </c>
      <c r="H41" s="210">
        <v>1413116881.8099999</v>
      </c>
    </row>
    <row r="42" spans="1:8" s="219" customFormat="1">
      <c r="A42" s="238" t="s">
        <v>246</v>
      </c>
      <c r="B42" s="230" t="s">
        <v>229</v>
      </c>
      <c r="C42" s="309">
        <v>211130986.96000001</v>
      </c>
      <c r="D42" s="309">
        <v>0</v>
      </c>
      <c r="E42" s="309">
        <v>0</v>
      </c>
      <c r="F42" s="309">
        <v>211130986.96000001</v>
      </c>
      <c r="G42" s="309">
        <v>0</v>
      </c>
      <c r="H42" s="310">
        <v>211130986.96000001</v>
      </c>
    </row>
    <row r="43" spans="1:8" s="219" customFormat="1">
      <c r="A43" s="238" t="s">
        <v>247</v>
      </c>
      <c r="B43" s="230" t="s">
        <v>229</v>
      </c>
      <c r="C43" s="309">
        <v>211130986.96000001</v>
      </c>
      <c r="D43" s="309">
        <v>0</v>
      </c>
      <c r="E43" s="309">
        <v>0</v>
      </c>
      <c r="F43" s="309">
        <v>211130986.96000001</v>
      </c>
      <c r="G43" s="309">
        <v>0</v>
      </c>
      <c r="H43" s="310">
        <v>211130986.96000001</v>
      </c>
    </row>
    <row r="44" spans="1:8" s="219" customFormat="1">
      <c r="A44" s="238" t="s">
        <v>248</v>
      </c>
      <c r="B44" s="230" t="s">
        <v>231</v>
      </c>
      <c r="C44" s="309">
        <v>1201985894.8499999</v>
      </c>
      <c r="D44" s="309">
        <v>0</v>
      </c>
      <c r="E44" s="309">
        <v>0</v>
      </c>
      <c r="F44" s="309">
        <v>1201985894.8499999</v>
      </c>
      <c r="G44" s="309">
        <v>0</v>
      </c>
      <c r="H44" s="310">
        <v>1201985894.8499999</v>
      </c>
    </row>
    <row r="45" spans="1:8" s="219" customFormat="1">
      <c r="A45" s="238" t="s">
        <v>249</v>
      </c>
      <c r="B45" s="230" t="s">
        <v>231</v>
      </c>
      <c r="C45" s="309">
        <v>1201985894.8499999</v>
      </c>
      <c r="D45" s="309">
        <v>0</v>
      </c>
      <c r="E45" s="309">
        <v>0</v>
      </c>
      <c r="F45" s="309">
        <v>1201985894.8499999</v>
      </c>
      <c r="G45" s="309">
        <v>0</v>
      </c>
      <c r="H45" s="310">
        <v>1201985894.8499999</v>
      </c>
    </row>
    <row r="46" spans="1:8" s="219" customFormat="1">
      <c r="A46" s="143" t="s">
        <v>87</v>
      </c>
      <c r="B46" s="144" t="s">
        <v>88</v>
      </c>
      <c r="C46" s="209">
        <v>242083976</v>
      </c>
      <c r="D46" s="209">
        <v>0</v>
      </c>
      <c r="E46" s="209">
        <v>0</v>
      </c>
      <c r="F46" s="209">
        <v>242083976</v>
      </c>
      <c r="G46" s="209">
        <v>0</v>
      </c>
      <c r="H46" s="210">
        <v>242083976</v>
      </c>
    </row>
    <row r="47" spans="1:8" s="219" customFormat="1">
      <c r="A47" s="238" t="s">
        <v>250</v>
      </c>
      <c r="B47" s="230" t="s">
        <v>251</v>
      </c>
      <c r="C47" s="309">
        <v>242083976</v>
      </c>
      <c r="D47" s="309">
        <v>0</v>
      </c>
      <c r="E47" s="309">
        <v>0</v>
      </c>
      <c r="F47" s="309">
        <v>242083976</v>
      </c>
      <c r="G47" s="309">
        <v>0</v>
      </c>
      <c r="H47" s="310">
        <v>242083976</v>
      </c>
    </row>
    <row r="48" spans="1:8" s="219" customFormat="1">
      <c r="A48" s="238" t="s">
        <v>252</v>
      </c>
      <c r="B48" s="230" t="s">
        <v>251</v>
      </c>
      <c r="C48" s="309">
        <v>242083976</v>
      </c>
      <c r="D48" s="309">
        <v>0</v>
      </c>
      <c r="E48" s="309">
        <v>0</v>
      </c>
      <c r="F48" s="309">
        <v>242083976</v>
      </c>
      <c r="G48" s="309">
        <v>0</v>
      </c>
      <c r="H48" s="310">
        <v>242083976</v>
      </c>
    </row>
    <row r="49" spans="1:8" s="219" customFormat="1" ht="25.5">
      <c r="A49" s="143" t="s">
        <v>90</v>
      </c>
      <c r="B49" s="144" t="s">
        <v>91</v>
      </c>
      <c r="C49" s="209">
        <v>-1544340407.2</v>
      </c>
      <c r="D49" s="209">
        <v>0</v>
      </c>
      <c r="E49" s="209">
        <v>25102184</v>
      </c>
      <c r="F49" s="209">
        <v>-1569442591.2</v>
      </c>
      <c r="G49" s="209">
        <v>0</v>
      </c>
      <c r="H49" s="210">
        <v>-1569442591.2</v>
      </c>
    </row>
    <row r="50" spans="1:8" s="219" customFormat="1">
      <c r="A50" s="238" t="s">
        <v>253</v>
      </c>
      <c r="B50" s="230" t="s">
        <v>219</v>
      </c>
      <c r="C50" s="309">
        <v>-339956758</v>
      </c>
      <c r="D50" s="309">
        <v>0</v>
      </c>
      <c r="E50" s="309">
        <v>6665819</v>
      </c>
      <c r="F50" s="309">
        <v>-346622577</v>
      </c>
      <c r="G50" s="309">
        <v>0</v>
      </c>
      <c r="H50" s="310">
        <v>-346622577</v>
      </c>
    </row>
    <row r="51" spans="1:8" s="219" customFormat="1">
      <c r="A51" s="238" t="s">
        <v>254</v>
      </c>
      <c r="B51" s="230" t="s">
        <v>233</v>
      </c>
      <c r="C51" s="309">
        <v>-311534880</v>
      </c>
      <c r="D51" s="309">
        <v>0</v>
      </c>
      <c r="E51" s="309">
        <v>6108527</v>
      </c>
      <c r="F51" s="309">
        <v>-317643407</v>
      </c>
      <c r="G51" s="309">
        <v>0</v>
      </c>
      <c r="H51" s="310">
        <v>-317643407</v>
      </c>
    </row>
    <row r="52" spans="1:8" s="219" customFormat="1">
      <c r="A52" s="238" t="s">
        <v>255</v>
      </c>
      <c r="B52" s="230" t="s">
        <v>236</v>
      </c>
      <c r="C52" s="309">
        <v>-24703125</v>
      </c>
      <c r="D52" s="309">
        <v>0</v>
      </c>
      <c r="E52" s="309">
        <v>484375</v>
      </c>
      <c r="F52" s="309">
        <v>-25187500</v>
      </c>
      <c r="G52" s="309">
        <v>0</v>
      </c>
      <c r="H52" s="310">
        <v>-25187500</v>
      </c>
    </row>
    <row r="53" spans="1:8" s="219" customFormat="1">
      <c r="A53" s="238" t="s">
        <v>256</v>
      </c>
      <c r="B53" s="230" t="s">
        <v>239</v>
      </c>
      <c r="C53" s="309">
        <v>-3718753</v>
      </c>
      <c r="D53" s="309">
        <v>0</v>
      </c>
      <c r="E53" s="309">
        <v>72917</v>
      </c>
      <c r="F53" s="309">
        <v>-3791670</v>
      </c>
      <c r="G53" s="309">
        <v>0</v>
      </c>
      <c r="H53" s="310">
        <v>-3791670</v>
      </c>
    </row>
    <row r="54" spans="1:8" s="219" customFormat="1">
      <c r="A54" s="238" t="s">
        <v>257</v>
      </c>
      <c r="B54" s="230" t="s">
        <v>223</v>
      </c>
      <c r="C54" s="309">
        <v>-121728544</v>
      </c>
      <c r="D54" s="309">
        <v>0</v>
      </c>
      <c r="E54" s="309">
        <v>1532066</v>
      </c>
      <c r="F54" s="309">
        <v>-123260610</v>
      </c>
      <c r="G54" s="309">
        <v>0</v>
      </c>
      <c r="H54" s="310">
        <v>-123260610</v>
      </c>
    </row>
    <row r="55" spans="1:8" s="219" customFormat="1">
      <c r="A55" s="238" t="s">
        <v>258</v>
      </c>
      <c r="B55" s="230" t="s">
        <v>225</v>
      </c>
      <c r="C55" s="309">
        <v>-35725270</v>
      </c>
      <c r="D55" s="309">
        <v>0</v>
      </c>
      <c r="E55" s="309">
        <v>243745</v>
      </c>
      <c r="F55" s="309">
        <v>-35969015</v>
      </c>
      <c r="G55" s="309">
        <v>0</v>
      </c>
      <c r="H55" s="310">
        <v>-35969015</v>
      </c>
    </row>
    <row r="56" spans="1:8" s="219" customFormat="1">
      <c r="A56" s="238" t="s">
        <v>259</v>
      </c>
      <c r="B56" s="230" t="s">
        <v>244</v>
      </c>
      <c r="C56" s="309">
        <v>-86003274</v>
      </c>
      <c r="D56" s="309">
        <v>0</v>
      </c>
      <c r="E56" s="309">
        <v>1288321</v>
      </c>
      <c r="F56" s="309">
        <v>-87291595</v>
      </c>
      <c r="G56" s="309">
        <v>0</v>
      </c>
      <c r="H56" s="310">
        <v>-87291595</v>
      </c>
    </row>
    <row r="57" spans="1:8" s="219" customFormat="1">
      <c r="A57" s="238" t="s">
        <v>260</v>
      </c>
      <c r="B57" s="230" t="s">
        <v>227</v>
      </c>
      <c r="C57" s="309">
        <v>-925300523.20000005</v>
      </c>
      <c r="D57" s="309">
        <v>0</v>
      </c>
      <c r="E57" s="309">
        <v>14886933</v>
      </c>
      <c r="F57" s="309">
        <v>-940187456.20000005</v>
      </c>
      <c r="G57" s="309">
        <v>0</v>
      </c>
      <c r="H57" s="310">
        <v>-940187456.20000005</v>
      </c>
    </row>
    <row r="58" spans="1:8" s="219" customFormat="1">
      <c r="A58" s="238" t="s">
        <v>261</v>
      </c>
      <c r="B58" s="230" t="s">
        <v>229</v>
      </c>
      <c r="C58" s="309">
        <v>-172279650</v>
      </c>
      <c r="D58" s="309">
        <v>0</v>
      </c>
      <c r="E58" s="309">
        <v>902622</v>
      </c>
      <c r="F58" s="309">
        <v>-173182272</v>
      </c>
      <c r="G58" s="309">
        <v>0</v>
      </c>
      <c r="H58" s="310">
        <v>-173182272</v>
      </c>
    </row>
    <row r="59" spans="1:8" s="219" customFormat="1">
      <c r="A59" s="238" t="s">
        <v>262</v>
      </c>
      <c r="B59" s="230" t="s">
        <v>231</v>
      </c>
      <c r="C59" s="309">
        <v>-753020873.20000005</v>
      </c>
      <c r="D59" s="309">
        <v>0</v>
      </c>
      <c r="E59" s="309">
        <v>13984311</v>
      </c>
      <c r="F59" s="309">
        <v>-767005184.20000005</v>
      </c>
      <c r="G59" s="309">
        <v>0</v>
      </c>
      <c r="H59" s="310">
        <v>-767005184.20000005</v>
      </c>
    </row>
    <row r="60" spans="1:8" s="219" customFormat="1">
      <c r="A60" s="238" t="s">
        <v>263</v>
      </c>
      <c r="B60" s="230" t="s">
        <v>264</v>
      </c>
      <c r="C60" s="309">
        <v>-157354582</v>
      </c>
      <c r="D60" s="309">
        <v>0</v>
      </c>
      <c r="E60" s="309">
        <v>2017366</v>
      </c>
      <c r="F60" s="309">
        <v>-159371948</v>
      </c>
      <c r="G60" s="309">
        <v>0</v>
      </c>
      <c r="H60" s="310">
        <v>-159371948</v>
      </c>
    </row>
    <row r="61" spans="1:8" s="219" customFormat="1">
      <c r="A61" s="238" t="s">
        <v>265</v>
      </c>
      <c r="B61" s="230" t="s">
        <v>251</v>
      </c>
      <c r="C61" s="309">
        <v>-157354582</v>
      </c>
      <c r="D61" s="309">
        <v>0</v>
      </c>
      <c r="E61" s="309">
        <v>2017366</v>
      </c>
      <c r="F61" s="309">
        <v>-159371948</v>
      </c>
      <c r="G61" s="309">
        <v>0</v>
      </c>
      <c r="H61" s="310">
        <v>-159371948</v>
      </c>
    </row>
    <row r="62" spans="1:8" s="219" customFormat="1" ht="25.5">
      <c r="A62" s="143" t="s">
        <v>266</v>
      </c>
      <c r="B62" s="144" t="s">
        <v>93</v>
      </c>
      <c r="C62" s="209">
        <v>-353757467</v>
      </c>
      <c r="D62" s="209">
        <v>0</v>
      </c>
      <c r="E62" s="209">
        <v>0</v>
      </c>
      <c r="F62" s="209">
        <v>-353757467</v>
      </c>
      <c r="G62" s="209">
        <v>0</v>
      </c>
      <c r="H62" s="210">
        <v>-353757467</v>
      </c>
    </row>
    <row r="63" spans="1:8" s="219" customFormat="1">
      <c r="A63" s="238" t="s">
        <v>267</v>
      </c>
      <c r="B63" s="230" t="s">
        <v>219</v>
      </c>
      <c r="C63" s="309">
        <v>-353757467</v>
      </c>
      <c r="D63" s="309">
        <v>0</v>
      </c>
      <c r="E63" s="309">
        <v>0</v>
      </c>
      <c r="F63" s="309">
        <v>-353757467</v>
      </c>
      <c r="G63" s="309">
        <v>0</v>
      </c>
      <c r="H63" s="310">
        <v>-353757467</v>
      </c>
    </row>
    <row r="64" spans="1:8" s="219" customFormat="1">
      <c r="A64" s="238" t="s">
        <v>268</v>
      </c>
      <c r="B64" s="230" t="s">
        <v>233</v>
      </c>
      <c r="C64" s="309">
        <v>-353757467</v>
      </c>
      <c r="D64" s="309">
        <v>0</v>
      </c>
      <c r="E64" s="309">
        <v>0</v>
      </c>
      <c r="F64" s="309">
        <v>-353757467</v>
      </c>
      <c r="G64" s="309">
        <v>0</v>
      </c>
      <c r="H64" s="310">
        <v>-353757467</v>
      </c>
    </row>
    <row r="65" spans="1:8" s="219" customFormat="1">
      <c r="A65" s="141" t="s">
        <v>48</v>
      </c>
      <c r="B65" s="142" t="s">
        <v>49</v>
      </c>
      <c r="C65" s="207">
        <v>8736434966.4200001</v>
      </c>
      <c r="D65" s="207">
        <v>25593825</v>
      </c>
      <c r="E65" s="207">
        <v>1206576499.8399999</v>
      </c>
      <c r="F65" s="207">
        <v>7555452291.5799999</v>
      </c>
      <c r="G65" s="207">
        <v>7555452291.5799999</v>
      </c>
      <c r="H65" s="208">
        <v>0</v>
      </c>
    </row>
    <row r="66" spans="1:8" s="219" customFormat="1">
      <c r="A66" s="143" t="s">
        <v>50</v>
      </c>
      <c r="B66" s="144" t="s">
        <v>51</v>
      </c>
      <c r="C66" s="209">
        <v>792800317.76999998</v>
      </c>
      <c r="D66" s="209">
        <v>23000000</v>
      </c>
      <c r="E66" s="209">
        <v>109941589</v>
      </c>
      <c r="F66" s="209">
        <v>705858728.76999998</v>
      </c>
      <c r="G66" s="209">
        <v>705858728.76999998</v>
      </c>
      <c r="H66" s="210">
        <v>0</v>
      </c>
    </row>
    <row r="67" spans="1:8" s="219" customFormat="1">
      <c r="A67" s="238" t="s">
        <v>271</v>
      </c>
      <c r="B67" s="230" t="s">
        <v>272</v>
      </c>
      <c r="C67" s="309">
        <v>155493609.84</v>
      </c>
      <c r="D67" s="309">
        <v>0</v>
      </c>
      <c r="E67" s="309">
        <v>17554087</v>
      </c>
      <c r="F67" s="309">
        <v>137939522.84</v>
      </c>
      <c r="G67" s="309">
        <v>137939522.84</v>
      </c>
      <c r="H67" s="310">
        <v>0</v>
      </c>
    </row>
    <row r="68" spans="1:8" s="219" customFormat="1">
      <c r="A68" s="238" t="s">
        <v>273</v>
      </c>
      <c r="B68" s="230" t="s">
        <v>272</v>
      </c>
      <c r="C68" s="309">
        <v>155493609.84</v>
      </c>
      <c r="D68" s="309">
        <v>0</v>
      </c>
      <c r="E68" s="309">
        <v>17554087</v>
      </c>
      <c r="F68" s="309">
        <v>137939522.84</v>
      </c>
      <c r="G68" s="309">
        <v>137939522.84</v>
      </c>
      <c r="H68" s="310">
        <v>0</v>
      </c>
    </row>
    <row r="69" spans="1:8" s="219" customFormat="1" ht="25.5">
      <c r="A69" s="238" t="s">
        <v>274</v>
      </c>
      <c r="B69" s="230" t="s">
        <v>275</v>
      </c>
      <c r="C69" s="309">
        <v>226517181.77000001</v>
      </c>
      <c r="D69" s="309">
        <v>0</v>
      </c>
      <c r="E69" s="309">
        <v>20568263</v>
      </c>
      <c r="F69" s="309">
        <v>205948918.77000001</v>
      </c>
      <c r="G69" s="309">
        <v>205948918.77000001</v>
      </c>
      <c r="H69" s="310">
        <v>0</v>
      </c>
    </row>
    <row r="70" spans="1:8" s="219" customFormat="1" ht="25.5">
      <c r="A70" s="238" t="s">
        <v>276</v>
      </c>
      <c r="B70" s="230" t="s">
        <v>275</v>
      </c>
      <c r="C70" s="309">
        <v>226517181.77000001</v>
      </c>
      <c r="D70" s="309">
        <v>0</v>
      </c>
      <c r="E70" s="309">
        <v>20568263</v>
      </c>
      <c r="F70" s="309">
        <v>205948918.77000001</v>
      </c>
      <c r="G70" s="309">
        <v>205948918.77000001</v>
      </c>
      <c r="H70" s="310">
        <v>0</v>
      </c>
    </row>
    <row r="71" spans="1:8" s="219" customFormat="1">
      <c r="A71" s="238" t="s">
        <v>277</v>
      </c>
      <c r="B71" s="230" t="s">
        <v>278</v>
      </c>
      <c r="C71" s="309">
        <v>410789526.16000003</v>
      </c>
      <c r="D71" s="309">
        <v>23000000</v>
      </c>
      <c r="E71" s="309">
        <v>71819239</v>
      </c>
      <c r="F71" s="309">
        <v>361970287.16000003</v>
      </c>
      <c r="G71" s="309">
        <v>361970287.16000003</v>
      </c>
      <c r="H71" s="310">
        <v>0</v>
      </c>
    </row>
    <row r="72" spans="1:8" s="219" customFormat="1">
      <c r="A72" s="238" t="s">
        <v>279</v>
      </c>
      <c r="B72" s="230" t="s">
        <v>278</v>
      </c>
      <c r="C72" s="309">
        <v>410789526.16000003</v>
      </c>
      <c r="D72" s="309">
        <v>23000000</v>
      </c>
      <c r="E72" s="309">
        <v>71819239</v>
      </c>
      <c r="F72" s="309">
        <v>361970287.16000003</v>
      </c>
      <c r="G72" s="309">
        <v>361970287.16000003</v>
      </c>
      <c r="H72" s="310">
        <v>0</v>
      </c>
    </row>
    <row r="73" spans="1:8" s="219" customFormat="1">
      <c r="A73" s="143" t="s">
        <v>55</v>
      </c>
      <c r="B73" s="144" t="s">
        <v>56</v>
      </c>
      <c r="C73" s="209">
        <v>7447329733.6599998</v>
      </c>
      <c r="D73" s="209">
        <v>2593825</v>
      </c>
      <c r="E73" s="209">
        <v>1080683749.8399999</v>
      </c>
      <c r="F73" s="209">
        <v>6369239808.8199997</v>
      </c>
      <c r="G73" s="209">
        <v>6369239808.8199997</v>
      </c>
      <c r="H73" s="210">
        <v>0</v>
      </c>
    </row>
    <row r="74" spans="1:8" s="219" customFormat="1">
      <c r="A74" s="238" t="s">
        <v>280</v>
      </c>
      <c r="B74" s="230" t="s">
        <v>281</v>
      </c>
      <c r="C74" s="309">
        <v>7447329733.6599998</v>
      </c>
      <c r="D74" s="309">
        <v>2593825</v>
      </c>
      <c r="E74" s="309">
        <v>1080683749.8399999</v>
      </c>
      <c r="F74" s="309">
        <v>6369239808.8199997</v>
      </c>
      <c r="G74" s="309">
        <v>6369239808.8199997</v>
      </c>
      <c r="H74" s="310">
        <v>0</v>
      </c>
    </row>
    <row r="75" spans="1:8" s="219" customFormat="1">
      <c r="A75" s="238" t="s">
        <v>282</v>
      </c>
      <c r="B75" s="230" t="s">
        <v>283</v>
      </c>
      <c r="C75" s="309">
        <v>7447329733.6599998</v>
      </c>
      <c r="D75" s="309">
        <v>2593825</v>
      </c>
      <c r="E75" s="309">
        <v>1080683749.8399999</v>
      </c>
      <c r="F75" s="309">
        <v>6369239808.8199997</v>
      </c>
      <c r="G75" s="309">
        <v>6369239808.8199997</v>
      </c>
      <c r="H75" s="310">
        <v>0</v>
      </c>
    </row>
    <row r="76" spans="1:8" s="219" customFormat="1">
      <c r="A76" s="143" t="s">
        <v>57</v>
      </c>
      <c r="B76" s="144" t="s">
        <v>58</v>
      </c>
      <c r="C76" s="209">
        <v>598057447.63999999</v>
      </c>
      <c r="D76" s="209">
        <v>0</v>
      </c>
      <c r="E76" s="209">
        <v>0</v>
      </c>
      <c r="F76" s="209">
        <v>598057447.63999999</v>
      </c>
      <c r="G76" s="209">
        <v>598057447.63999999</v>
      </c>
      <c r="H76" s="210">
        <v>0</v>
      </c>
    </row>
    <row r="77" spans="1:8" s="219" customFormat="1">
      <c r="A77" s="238" t="s">
        <v>284</v>
      </c>
      <c r="B77" s="230" t="s">
        <v>285</v>
      </c>
      <c r="C77" s="309">
        <v>598057447.63999999</v>
      </c>
      <c r="D77" s="309">
        <v>0</v>
      </c>
      <c r="E77" s="309">
        <v>0</v>
      </c>
      <c r="F77" s="309">
        <v>598057447.63999999</v>
      </c>
      <c r="G77" s="309">
        <v>598057447.63999999</v>
      </c>
      <c r="H77" s="310">
        <v>0</v>
      </c>
    </row>
    <row r="78" spans="1:8" s="219" customFormat="1">
      <c r="A78" s="238" t="s">
        <v>286</v>
      </c>
      <c r="B78" s="230" t="s">
        <v>285</v>
      </c>
      <c r="C78" s="309">
        <v>598057447.63999999</v>
      </c>
      <c r="D78" s="309">
        <v>0</v>
      </c>
      <c r="E78" s="309">
        <v>0</v>
      </c>
      <c r="F78" s="309">
        <v>598057447.63999999</v>
      </c>
      <c r="G78" s="309">
        <v>598057447.63999999</v>
      </c>
      <c r="H78" s="310">
        <v>0</v>
      </c>
    </row>
    <row r="79" spans="1:8" s="219" customFormat="1" ht="25.5">
      <c r="A79" s="143" t="s">
        <v>61</v>
      </c>
      <c r="B79" s="144" t="s">
        <v>62</v>
      </c>
      <c r="C79" s="209">
        <v>-101752532.65000001</v>
      </c>
      <c r="D79" s="209">
        <v>0</v>
      </c>
      <c r="E79" s="209">
        <v>15951161</v>
      </c>
      <c r="F79" s="209">
        <v>-117703693.65000001</v>
      </c>
      <c r="G79" s="209">
        <v>-117703693.65000001</v>
      </c>
      <c r="H79" s="210">
        <v>0</v>
      </c>
    </row>
    <row r="80" spans="1:8" s="219" customFormat="1">
      <c r="A80" s="238" t="s">
        <v>287</v>
      </c>
      <c r="B80" s="230" t="s">
        <v>285</v>
      </c>
      <c r="C80" s="309">
        <v>-101752532.65000001</v>
      </c>
      <c r="D80" s="309">
        <v>0</v>
      </c>
      <c r="E80" s="309">
        <v>15951161</v>
      </c>
      <c r="F80" s="309">
        <v>-117703693.65000001</v>
      </c>
      <c r="G80" s="309">
        <v>-117703693.65000001</v>
      </c>
      <c r="H80" s="310">
        <v>0</v>
      </c>
    </row>
    <row r="81" spans="1:8" s="219" customFormat="1">
      <c r="A81" s="238" t="s">
        <v>288</v>
      </c>
      <c r="B81" s="230" t="s">
        <v>285</v>
      </c>
      <c r="C81" s="309">
        <v>-101752532.65000001</v>
      </c>
      <c r="D81" s="309">
        <v>0</v>
      </c>
      <c r="E81" s="309">
        <v>15951161</v>
      </c>
      <c r="F81" s="309">
        <v>-117703693.65000001</v>
      </c>
      <c r="G81" s="309">
        <v>-117703693.65000001</v>
      </c>
      <c r="H81" s="310">
        <v>0</v>
      </c>
    </row>
    <row r="82" spans="1:8" s="219" customFormat="1">
      <c r="A82" s="139" t="s">
        <v>289</v>
      </c>
      <c r="B82" s="140" t="s">
        <v>13</v>
      </c>
      <c r="C82" s="205">
        <v>6025274610.8900003</v>
      </c>
      <c r="D82" s="205">
        <v>3451716238.8400002</v>
      </c>
      <c r="E82" s="205">
        <v>3220241057.8400002</v>
      </c>
      <c r="F82" s="205">
        <v>5793799429.8900003</v>
      </c>
      <c r="G82" s="205">
        <v>3784928856</v>
      </c>
      <c r="H82" s="206">
        <v>2008870573.8900001</v>
      </c>
    </row>
    <row r="83" spans="1:8" s="219" customFormat="1">
      <c r="A83" s="141" t="s">
        <v>18</v>
      </c>
      <c r="B83" s="142" t="s">
        <v>19</v>
      </c>
      <c r="C83" s="207">
        <v>3076966121.8899999</v>
      </c>
      <c r="D83" s="207">
        <v>2801300326.8400002</v>
      </c>
      <c r="E83" s="207">
        <v>2511361218.8400002</v>
      </c>
      <c r="F83" s="207">
        <v>2787027013.8899999</v>
      </c>
      <c r="G83" s="207">
        <v>2580080194</v>
      </c>
      <c r="H83" s="208">
        <v>206946819.88999999</v>
      </c>
    </row>
    <row r="84" spans="1:8" s="219" customFormat="1">
      <c r="A84" s="143" t="s">
        <v>22</v>
      </c>
      <c r="B84" s="144" t="s">
        <v>23</v>
      </c>
      <c r="C84" s="209">
        <v>49432143</v>
      </c>
      <c r="D84" s="209">
        <v>52273919.840000004</v>
      </c>
      <c r="E84" s="209">
        <v>2841776.84</v>
      </c>
      <c r="F84" s="209">
        <v>0</v>
      </c>
      <c r="G84" s="209">
        <v>0</v>
      </c>
      <c r="H84" s="210">
        <v>0</v>
      </c>
    </row>
    <row r="85" spans="1:8" s="219" customFormat="1">
      <c r="A85" s="238" t="s">
        <v>290</v>
      </c>
      <c r="B85" s="230" t="s">
        <v>278</v>
      </c>
      <c r="C85" s="309">
        <v>29713143</v>
      </c>
      <c r="D85" s="309">
        <v>29713143</v>
      </c>
      <c r="E85" s="309">
        <v>0</v>
      </c>
      <c r="F85" s="309">
        <v>0</v>
      </c>
      <c r="G85" s="309">
        <v>0</v>
      </c>
      <c r="H85" s="310">
        <v>0</v>
      </c>
    </row>
    <row r="86" spans="1:8" s="219" customFormat="1">
      <c r="A86" s="238" t="s">
        <v>291</v>
      </c>
      <c r="B86" s="230" t="s">
        <v>278</v>
      </c>
      <c r="C86" s="309">
        <v>29713143</v>
      </c>
      <c r="D86" s="309">
        <v>29713143</v>
      </c>
      <c r="E86" s="309">
        <v>0</v>
      </c>
      <c r="F86" s="309">
        <v>0</v>
      </c>
      <c r="G86" s="309">
        <v>0</v>
      </c>
      <c r="H86" s="310">
        <v>0</v>
      </c>
    </row>
    <row r="87" spans="1:8" s="219" customFormat="1">
      <c r="A87" s="238" t="s">
        <v>292</v>
      </c>
      <c r="B87" s="230" t="s">
        <v>293</v>
      </c>
      <c r="C87" s="309">
        <v>19719000</v>
      </c>
      <c r="D87" s="309">
        <v>22560776.84</v>
      </c>
      <c r="E87" s="309">
        <v>2841776.84</v>
      </c>
      <c r="F87" s="309">
        <v>0</v>
      </c>
      <c r="G87" s="309">
        <v>0</v>
      </c>
      <c r="H87" s="310">
        <v>0</v>
      </c>
    </row>
    <row r="88" spans="1:8" s="219" customFormat="1">
      <c r="A88" s="238" t="s">
        <v>294</v>
      </c>
      <c r="B88" s="230" t="s">
        <v>295</v>
      </c>
      <c r="C88" s="309">
        <v>19719000</v>
      </c>
      <c r="D88" s="309">
        <v>22560776.84</v>
      </c>
      <c r="E88" s="309">
        <v>2841776.84</v>
      </c>
      <c r="F88" s="309">
        <v>0</v>
      </c>
      <c r="G88" s="309">
        <v>0</v>
      </c>
      <c r="H88" s="310">
        <v>0</v>
      </c>
    </row>
    <row r="89" spans="1:8" s="219" customFormat="1">
      <c r="A89" s="143" t="s">
        <v>26</v>
      </c>
      <c r="B89" s="144" t="s">
        <v>27</v>
      </c>
      <c r="C89" s="209">
        <v>10477293</v>
      </c>
      <c r="D89" s="209">
        <v>2317569096</v>
      </c>
      <c r="E89" s="209">
        <v>2313982521</v>
      </c>
      <c r="F89" s="209">
        <v>6890718</v>
      </c>
      <c r="G89" s="209">
        <v>6890718</v>
      </c>
      <c r="H89" s="210">
        <v>0</v>
      </c>
    </row>
    <row r="90" spans="1:8" s="219" customFormat="1">
      <c r="A90" s="238" t="s">
        <v>296</v>
      </c>
      <c r="B90" s="230" t="s">
        <v>297</v>
      </c>
      <c r="C90" s="309">
        <v>7883468</v>
      </c>
      <c r="D90" s="309">
        <v>2314975271</v>
      </c>
      <c r="E90" s="309">
        <v>2313982521</v>
      </c>
      <c r="F90" s="309">
        <v>6890718</v>
      </c>
      <c r="G90" s="309">
        <v>6890718</v>
      </c>
      <c r="H90" s="310">
        <v>0</v>
      </c>
    </row>
    <row r="91" spans="1:8" s="219" customFormat="1">
      <c r="A91" s="238" t="s">
        <v>298</v>
      </c>
      <c r="B91" s="230" t="s">
        <v>297</v>
      </c>
      <c r="C91" s="309">
        <v>7883468</v>
      </c>
      <c r="D91" s="309">
        <v>2314975271</v>
      </c>
      <c r="E91" s="309">
        <v>2313982521</v>
      </c>
      <c r="F91" s="309">
        <v>6890718</v>
      </c>
      <c r="G91" s="309">
        <v>6890718</v>
      </c>
      <c r="H91" s="310">
        <v>0</v>
      </c>
    </row>
    <row r="92" spans="1:8" s="219" customFormat="1">
      <c r="A92" s="238" t="s">
        <v>578</v>
      </c>
      <c r="B92" s="230" t="s">
        <v>579</v>
      </c>
      <c r="C92" s="309">
        <v>2593825</v>
      </c>
      <c r="D92" s="309">
        <v>2593825</v>
      </c>
      <c r="E92" s="309">
        <v>0</v>
      </c>
      <c r="F92" s="309">
        <v>0</v>
      </c>
      <c r="G92" s="309">
        <v>0</v>
      </c>
      <c r="H92" s="310">
        <v>0</v>
      </c>
    </row>
    <row r="93" spans="1:8" s="219" customFormat="1" ht="25.5">
      <c r="A93" s="238" t="s">
        <v>580</v>
      </c>
      <c r="B93" s="230" t="s">
        <v>581</v>
      </c>
      <c r="C93" s="309">
        <v>2593825</v>
      </c>
      <c r="D93" s="309">
        <v>2593825</v>
      </c>
      <c r="E93" s="309">
        <v>0</v>
      </c>
      <c r="F93" s="309">
        <v>0</v>
      </c>
      <c r="G93" s="309">
        <v>0</v>
      </c>
      <c r="H93" s="310">
        <v>0</v>
      </c>
    </row>
    <row r="94" spans="1:8" s="219" customFormat="1">
      <c r="A94" s="143" t="s">
        <v>30</v>
      </c>
      <c r="B94" s="144" t="s">
        <v>31</v>
      </c>
      <c r="C94" s="209">
        <v>4150000</v>
      </c>
      <c r="D94" s="209">
        <v>104574611</v>
      </c>
      <c r="E94" s="209">
        <v>100424611</v>
      </c>
      <c r="F94" s="209">
        <v>0</v>
      </c>
      <c r="G94" s="209">
        <v>0</v>
      </c>
      <c r="H94" s="210">
        <v>0</v>
      </c>
    </row>
    <row r="95" spans="1:8" s="219" customFormat="1">
      <c r="A95" s="238" t="s">
        <v>299</v>
      </c>
      <c r="B95" s="230" t="s">
        <v>300</v>
      </c>
      <c r="C95" s="309">
        <v>0</v>
      </c>
      <c r="D95" s="309">
        <v>32318700</v>
      </c>
      <c r="E95" s="309">
        <v>32318700</v>
      </c>
      <c r="F95" s="309">
        <v>0</v>
      </c>
      <c r="G95" s="309">
        <v>0</v>
      </c>
      <c r="H95" s="310">
        <v>0</v>
      </c>
    </row>
    <row r="96" spans="1:8" s="219" customFormat="1">
      <c r="A96" s="238" t="s">
        <v>301</v>
      </c>
      <c r="B96" s="230" t="s">
        <v>300</v>
      </c>
      <c r="C96" s="309">
        <v>0</v>
      </c>
      <c r="D96" s="309">
        <v>32318700</v>
      </c>
      <c r="E96" s="309">
        <v>32318700</v>
      </c>
      <c r="F96" s="309">
        <v>0</v>
      </c>
      <c r="G96" s="309">
        <v>0</v>
      </c>
      <c r="H96" s="310">
        <v>0</v>
      </c>
    </row>
    <row r="97" spans="1:8" s="219" customFormat="1">
      <c r="A97" s="238" t="s">
        <v>302</v>
      </c>
      <c r="B97" s="230" t="s">
        <v>303</v>
      </c>
      <c r="C97" s="309">
        <v>0</v>
      </c>
      <c r="D97" s="309">
        <v>21016500</v>
      </c>
      <c r="E97" s="309">
        <v>21016500</v>
      </c>
      <c r="F97" s="309">
        <v>0</v>
      </c>
      <c r="G97" s="309">
        <v>0</v>
      </c>
      <c r="H97" s="310">
        <v>0</v>
      </c>
    </row>
    <row r="98" spans="1:8" s="219" customFormat="1">
      <c r="A98" s="238" t="s">
        <v>304</v>
      </c>
      <c r="B98" s="230" t="s">
        <v>303</v>
      </c>
      <c r="C98" s="309">
        <v>0</v>
      </c>
      <c r="D98" s="309">
        <v>21016500</v>
      </c>
      <c r="E98" s="309">
        <v>21016500</v>
      </c>
      <c r="F98" s="309">
        <v>0</v>
      </c>
      <c r="G98" s="309">
        <v>0</v>
      </c>
      <c r="H98" s="310">
        <v>0</v>
      </c>
    </row>
    <row r="99" spans="1:8" s="219" customFormat="1">
      <c r="A99" s="238" t="s">
        <v>305</v>
      </c>
      <c r="B99" s="230" t="s">
        <v>306</v>
      </c>
      <c r="C99" s="309">
        <v>0</v>
      </c>
      <c r="D99" s="309">
        <v>3431931</v>
      </c>
      <c r="E99" s="309">
        <v>3431931</v>
      </c>
      <c r="F99" s="309">
        <v>0</v>
      </c>
      <c r="G99" s="309">
        <v>0</v>
      </c>
      <c r="H99" s="310">
        <v>0</v>
      </c>
    </row>
    <row r="100" spans="1:8" s="219" customFormat="1">
      <c r="A100" s="238" t="s">
        <v>307</v>
      </c>
      <c r="B100" s="230" t="s">
        <v>306</v>
      </c>
      <c r="C100" s="309">
        <v>0</v>
      </c>
      <c r="D100" s="309">
        <v>3431931</v>
      </c>
      <c r="E100" s="309">
        <v>3431931</v>
      </c>
      <c r="F100" s="309">
        <v>0</v>
      </c>
      <c r="G100" s="309">
        <v>0</v>
      </c>
      <c r="H100" s="310">
        <v>0</v>
      </c>
    </row>
    <row r="101" spans="1:8" s="219" customFormat="1">
      <c r="A101" s="238" t="s">
        <v>308</v>
      </c>
      <c r="B101" s="230" t="s">
        <v>309</v>
      </c>
      <c r="C101" s="309">
        <v>0</v>
      </c>
      <c r="D101" s="309">
        <v>21822205</v>
      </c>
      <c r="E101" s="309">
        <v>21822205</v>
      </c>
      <c r="F101" s="309">
        <v>0</v>
      </c>
      <c r="G101" s="309">
        <v>0</v>
      </c>
      <c r="H101" s="310">
        <v>0</v>
      </c>
    </row>
    <row r="102" spans="1:8" s="219" customFormat="1">
      <c r="A102" s="238" t="s">
        <v>310</v>
      </c>
      <c r="B102" s="230" t="s">
        <v>309</v>
      </c>
      <c r="C102" s="309">
        <v>0</v>
      </c>
      <c r="D102" s="309">
        <v>21822205</v>
      </c>
      <c r="E102" s="309">
        <v>21822205</v>
      </c>
      <c r="F102" s="309">
        <v>0</v>
      </c>
      <c r="G102" s="309">
        <v>0</v>
      </c>
      <c r="H102" s="310">
        <v>0</v>
      </c>
    </row>
    <row r="103" spans="1:8" s="219" customFormat="1">
      <c r="A103" s="238" t="s">
        <v>311</v>
      </c>
      <c r="B103" s="230" t="s">
        <v>312</v>
      </c>
      <c r="C103" s="309">
        <v>0</v>
      </c>
      <c r="D103" s="309">
        <v>242944</v>
      </c>
      <c r="E103" s="309">
        <v>242944</v>
      </c>
      <c r="F103" s="309">
        <v>0</v>
      </c>
      <c r="G103" s="309">
        <v>0</v>
      </c>
      <c r="H103" s="310">
        <v>0</v>
      </c>
    </row>
    <row r="104" spans="1:8" s="219" customFormat="1">
      <c r="A104" s="238" t="s">
        <v>313</v>
      </c>
      <c r="B104" s="230" t="s">
        <v>312</v>
      </c>
      <c r="C104" s="309">
        <v>0</v>
      </c>
      <c r="D104" s="309">
        <v>242944</v>
      </c>
      <c r="E104" s="309">
        <v>242944</v>
      </c>
      <c r="F104" s="309">
        <v>0</v>
      </c>
      <c r="G104" s="309">
        <v>0</v>
      </c>
      <c r="H104" s="310">
        <v>0</v>
      </c>
    </row>
    <row r="105" spans="1:8" s="219" customFormat="1">
      <c r="A105" s="238" t="s">
        <v>314</v>
      </c>
      <c r="B105" s="230" t="s">
        <v>315</v>
      </c>
      <c r="C105" s="309">
        <v>0</v>
      </c>
      <c r="D105" s="309">
        <v>677331</v>
      </c>
      <c r="E105" s="309">
        <v>677331</v>
      </c>
      <c r="F105" s="309">
        <v>0</v>
      </c>
      <c r="G105" s="309">
        <v>0</v>
      </c>
      <c r="H105" s="310">
        <v>0</v>
      </c>
    </row>
    <row r="106" spans="1:8" s="219" customFormat="1">
      <c r="A106" s="238" t="s">
        <v>316</v>
      </c>
      <c r="B106" s="230" t="s">
        <v>315</v>
      </c>
      <c r="C106" s="309">
        <v>0</v>
      </c>
      <c r="D106" s="309">
        <v>677331</v>
      </c>
      <c r="E106" s="309">
        <v>677331</v>
      </c>
      <c r="F106" s="309">
        <v>0</v>
      </c>
      <c r="G106" s="309">
        <v>0</v>
      </c>
      <c r="H106" s="310">
        <v>0</v>
      </c>
    </row>
    <row r="107" spans="1:8" s="219" customFormat="1" ht="25.5">
      <c r="A107" s="238" t="s">
        <v>317</v>
      </c>
      <c r="B107" s="230" t="s">
        <v>318</v>
      </c>
      <c r="C107" s="309">
        <v>4150000</v>
      </c>
      <c r="D107" s="309">
        <v>25065000</v>
      </c>
      <c r="E107" s="309">
        <v>20915000</v>
      </c>
      <c r="F107" s="309">
        <v>0</v>
      </c>
      <c r="G107" s="309">
        <v>0</v>
      </c>
      <c r="H107" s="310">
        <v>0</v>
      </c>
    </row>
    <row r="108" spans="1:8" s="219" customFormat="1" ht="25.5">
      <c r="A108" s="238" t="s">
        <v>319</v>
      </c>
      <c r="B108" s="230" t="s">
        <v>318</v>
      </c>
      <c r="C108" s="309">
        <v>4150000</v>
      </c>
      <c r="D108" s="309">
        <v>25065000</v>
      </c>
      <c r="E108" s="309">
        <v>20915000</v>
      </c>
      <c r="F108" s="309">
        <v>0</v>
      </c>
      <c r="G108" s="309">
        <v>0</v>
      </c>
      <c r="H108" s="310">
        <v>0</v>
      </c>
    </row>
    <row r="109" spans="1:8" s="219" customFormat="1">
      <c r="A109" s="143" t="s">
        <v>34</v>
      </c>
      <c r="B109" s="144" t="s">
        <v>35</v>
      </c>
      <c r="C109" s="209">
        <v>233930639</v>
      </c>
      <c r="D109" s="209">
        <v>232645924</v>
      </c>
      <c r="E109" s="209">
        <v>56196311</v>
      </c>
      <c r="F109" s="209">
        <v>57481026</v>
      </c>
      <c r="G109" s="209">
        <v>57481026</v>
      </c>
      <c r="H109" s="210">
        <v>0</v>
      </c>
    </row>
    <row r="110" spans="1:8" s="219" customFormat="1">
      <c r="A110" s="238" t="s">
        <v>320</v>
      </c>
      <c r="B110" s="230" t="s">
        <v>321</v>
      </c>
      <c r="C110" s="309">
        <v>58198670</v>
      </c>
      <c r="D110" s="309">
        <v>57644000</v>
      </c>
      <c r="E110" s="309">
        <v>0</v>
      </c>
      <c r="F110" s="309">
        <v>554670</v>
      </c>
      <c r="G110" s="309">
        <v>554670</v>
      </c>
      <c r="H110" s="310">
        <v>0</v>
      </c>
    </row>
    <row r="111" spans="1:8" s="219" customFormat="1">
      <c r="A111" s="238" t="s">
        <v>322</v>
      </c>
      <c r="B111" s="230" t="s">
        <v>323</v>
      </c>
      <c r="C111" s="309">
        <v>58198670</v>
      </c>
      <c r="D111" s="309">
        <v>0</v>
      </c>
      <c r="E111" s="309">
        <v>0</v>
      </c>
      <c r="F111" s="309">
        <v>58198670</v>
      </c>
      <c r="G111" s="309">
        <v>58198670</v>
      </c>
      <c r="H111" s="310">
        <v>0</v>
      </c>
    </row>
    <row r="112" spans="1:8" s="219" customFormat="1">
      <c r="A112" s="238" t="s">
        <v>324</v>
      </c>
      <c r="B112" s="230" t="s">
        <v>325</v>
      </c>
      <c r="C112" s="309">
        <v>0</v>
      </c>
      <c r="D112" s="309">
        <v>57644000</v>
      </c>
      <c r="E112" s="309">
        <v>0</v>
      </c>
      <c r="F112" s="309">
        <v>-57644000</v>
      </c>
      <c r="G112" s="309">
        <v>-57644000</v>
      </c>
      <c r="H112" s="310">
        <v>0</v>
      </c>
    </row>
    <row r="113" spans="1:8" s="219" customFormat="1">
      <c r="A113" s="238" t="s">
        <v>326</v>
      </c>
      <c r="B113" s="230" t="s">
        <v>327</v>
      </c>
      <c r="C113" s="309">
        <v>13924070</v>
      </c>
      <c r="D113" s="309">
        <v>13848471</v>
      </c>
      <c r="E113" s="309">
        <v>676471</v>
      </c>
      <c r="F113" s="309">
        <v>752070</v>
      </c>
      <c r="G113" s="309">
        <v>752070</v>
      </c>
      <c r="H113" s="310">
        <v>0</v>
      </c>
    </row>
    <row r="114" spans="1:8" s="219" customFormat="1">
      <c r="A114" s="238" t="s">
        <v>328</v>
      </c>
      <c r="B114" s="230" t="s">
        <v>323</v>
      </c>
      <c r="C114" s="309">
        <v>13924070</v>
      </c>
      <c r="D114" s="309">
        <v>676471</v>
      </c>
      <c r="E114" s="309">
        <v>676471</v>
      </c>
      <c r="F114" s="309">
        <v>13924070</v>
      </c>
      <c r="G114" s="309">
        <v>13924070</v>
      </c>
      <c r="H114" s="310">
        <v>0</v>
      </c>
    </row>
    <row r="115" spans="1:8" s="219" customFormat="1">
      <c r="A115" s="238" t="s">
        <v>329</v>
      </c>
      <c r="B115" s="230" t="s">
        <v>325</v>
      </c>
      <c r="C115" s="309">
        <v>0</v>
      </c>
      <c r="D115" s="309">
        <v>13172000</v>
      </c>
      <c r="E115" s="309">
        <v>0</v>
      </c>
      <c r="F115" s="309">
        <v>-13172000</v>
      </c>
      <c r="G115" s="309">
        <v>-13172000</v>
      </c>
      <c r="H115" s="310">
        <v>0</v>
      </c>
    </row>
    <row r="116" spans="1:8" s="219" customFormat="1">
      <c r="A116" s="238" t="s">
        <v>330</v>
      </c>
      <c r="B116" s="230" t="s">
        <v>331</v>
      </c>
      <c r="C116" s="309">
        <v>4916968</v>
      </c>
      <c r="D116" s="309">
        <v>4750000</v>
      </c>
      <c r="E116" s="309">
        <v>0</v>
      </c>
      <c r="F116" s="309">
        <v>166968</v>
      </c>
      <c r="G116" s="309">
        <v>166968</v>
      </c>
      <c r="H116" s="310">
        <v>0</v>
      </c>
    </row>
    <row r="117" spans="1:8" s="219" customFormat="1">
      <c r="A117" s="238" t="s">
        <v>332</v>
      </c>
      <c r="B117" s="230" t="s">
        <v>323</v>
      </c>
      <c r="C117" s="309">
        <v>4916968</v>
      </c>
      <c r="D117" s="309">
        <v>0</v>
      </c>
      <c r="E117" s="309">
        <v>0</v>
      </c>
      <c r="F117" s="309">
        <v>4916968</v>
      </c>
      <c r="G117" s="309">
        <v>4916968</v>
      </c>
      <c r="H117" s="310">
        <v>0</v>
      </c>
    </row>
    <row r="118" spans="1:8" s="219" customFormat="1">
      <c r="A118" s="238" t="s">
        <v>333</v>
      </c>
      <c r="B118" s="230" t="s">
        <v>325</v>
      </c>
      <c r="C118" s="309">
        <v>0</v>
      </c>
      <c r="D118" s="309">
        <v>4750000</v>
      </c>
      <c r="E118" s="309">
        <v>0</v>
      </c>
      <c r="F118" s="309">
        <v>-4750000</v>
      </c>
      <c r="G118" s="309">
        <v>-4750000</v>
      </c>
      <c r="H118" s="310">
        <v>0</v>
      </c>
    </row>
    <row r="119" spans="1:8" s="219" customFormat="1">
      <c r="A119" s="238" t="s">
        <v>334</v>
      </c>
      <c r="B119" s="230" t="s">
        <v>335</v>
      </c>
      <c r="C119" s="309">
        <v>73126025</v>
      </c>
      <c r="D119" s="309">
        <v>73126000</v>
      </c>
      <c r="E119" s="309">
        <v>54969000</v>
      </c>
      <c r="F119" s="309">
        <v>54969025</v>
      </c>
      <c r="G119" s="309">
        <v>54969025</v>
      </c>
      <c r="H119" s="310">
        <v>0</v>
      </c>
    </row>
    <row r="120" spans="1:8" s="219" customFormat="1">
      <c r="A120" s="238" t="s">
        <v>336</v>
      </c>
      <c r="B120" s="230" t="s">
        <v>323</v>
      </c>
      <c r="C120" s="309">
        <v>73126025</v>
      </c>
      <c r="D120" s="309">
        <v>0</v>
      </c>
      <c r="E120" s="309">
        <v>54969000</v>
      </c>
      <c r="F120" s="309">
        <v>128095025</v>
      </c>
      <c r="G120" s="309">
        <v>128095025</v>
      </c>
      <c r="H120" s="310">
        <v>0</v>
      </c>
    </row>
    <row r="121" spans="1:8" s="219" customFormat="1">
      <c r="A121" s="238" t="s">
        <v>337</v>
      </c>
      <c r="B121" s="230" t="s">
        <v>325</v>
      </c>
      <c r="C121" s="309">
        <v>0</v>
      </c>
      <c r="D121" s="309">
        <v>73126000</v>
      </c>
      <c r="E121" s="309">
        <v>0</v>
      </c>
      <c r="F121" s="309">
        <v>-73126000</v>
      </c>
      <c r="G121" s="309">
        <v>-73126000</v>
      </c>
      <c r="H121" s="310">
        <v>0</v>
      </c>
    </row>
    <row r="122" spans="1:8" s="219" customFormat="1">
      <c r="A122" s="238" t="s">
        <v>338</v>
      </c>
      <c r="B122" s="230" t="s">
        <v>339</v>
      </c>
      <c r="C122" s="309">
        <v>43474636</v>
      </c>
      <c r="D122" s="309">
        <v>43140840</v>
      </c>
      <c r="E122" s="309">
        <v>550840</v>
      </c>
      <c r="F122" s="309">
        <v>884636</v>
      </c>
      <c r="G122" s="309">
        <v>884636</v>
      </c>
      <c r="H122" s="310">
        <v>0</v>
      </c>
    </row>
    <row r="123" spans="1:8" s="219" customFormat="1">
      <c r="A123" s="238" t="s">
        <v>340</v>
      </c>
      <c r="B123" s="230" t="s">
        <v>341</v>
      </c>
      <c r="C123" s="309">
        <v>43319949</v>
      </c>
      <c r="D123" s="309">
        <v>550840</v>
      </c>
      <c r="E123" s="309">
        <v>550840</v>
      </c>
      <c r="F123" s="309">
        <v>43319949</v>
      </c>
      <c r="G123" s="309">
        <v>43319949</v>
      </c>
      <c r="H123" s="310">
        <v>0</v>
      </c>
    </row>
    <row r="124" spans="1:8" s="219" customFormat="1">
      <c r="A124" s="238" t="s">
        <v>342</v>
      </c>
      <c r="B124" s="230" t="s">
        <v>343</v>
      </c>
      <c r="C124" s="309">
        <v>0</v>
      </c>
      <c r="D124" s="309">
        <v>42435959</v>
      </c>
      <c r="E124" s="309">
        <v>0</v>
      </c>
      <c r="F124" s="309">
        <v>-42435959</v>
      </c>
      <c r="G124" s="309">
        <v>-42435959</v>
      </c>
      <c r="H124" s="310">
        <v>0</v>
      </c>
    </row>
    <row r="125" spans="1:8" s="219" customFormat="1" ht="25.5">
      <c r="A125" s="238" t="s">
        <v>344</v>
      </c>
      <c r="B125" s="230" t="s">
        <v>345</v>
      </c>
      <c r="C125" s="309">
        <v>154687</v>
      </c>
      <c r="D125" s="309">
        <v>0</v>
      </c>
      <c r="E125" s="309">
        <v>0</v>
      </c>
      <c r="F125" s="309">
        <v>154687</v>
      </c>
      <c r="G125" s="309">
        <v>154687</v>
      </c>
      <c r="H125" s="310">
        <v>0</v>
      </c>
    </row>
    <row r="126" spans="1:8" s="219" customFormat="1" ht="25.5">
      <c r="A126" s="238" t="s">
        <v>346</v>
      </c>
      <c r="B126" s="230" t="s">
        <v>347</v>
      </c>
      <c r="C126" s="309">
        <v>0</v>
      </c>
      <c r="D126" s="309">
        <v>154041</v>
      </c>
      <c r="E126" s="309">
        <v>0</v>
      </c>
      <c r="F126" s="309">
        <v>-154041</v>
      </c>
      <c r="G126" s="309">
        <v>-154041</v>
      </c>
      <c r="H126" s="310">
        <v>0</v>
      </c>
    </row>
    <row r="127" spans="1:8" s="219" customFormat="1">
      <c r="A127" s="238" t="s">
        <v>348</v>
      </c>
      <c r="B127" s="230" t="s">
        <v>349</v>
      </c>
      <c r="C127" s="309">
        <v>10375404</v>
      </c>
      <c r="D127" s="309">
        <v>10375000</v>
      </c>
      <c r="E127" s="309">
        <v>0</v>
      </c>
      <c r="F127" s="309">
        <v>404</v>
      </c>
      <c r="G127" s="309">
        <v>404</v>
      </c>
      <c r="H127" s="310">
        <v>0</v>
      </c>
    </row>
    <row r="128" spans="1:8" s="219" customFormat="1">
      <c r="A128" s="238" t="s">
        <v>350</v>
      </c>
      <c r="B128" s="230" t="s">
        <v>323</v>
      </c>
      <c r="C128" s="309">
        <v>10375404</v>
      </c>
      <c r="D128" s="309">
        <v>0</v>
      </c>
      <c r="E128" s="309">
        <v>0</v>
      </c>
      <c r="F128" s="309">
        <v>10375404</v>
      </c>
      <c r="G128" s="309">
        <v>10375404</v>
      </c>
      <c r="H128" s="310">
        <v>0</v>
      </c>
    </row>
    <row r="129" spans="1:8" s="219" customFormat="1">
      <c r="A129" s="238" t="s">
        <v>351</v>
      </c>
      <c r="B129" s="230" t="s">
        <v>325</v>
      </c>
      <c r="C129" s="309">
        <v>0</v>
      </c>
      <c r="D129" s="309">
        <v>10375000</v>
      </c>
      <c r="E129" s="309">
        <v>0</v>
      </c>
      <c r="F129" s="309">
        <v>-10375000</v>
      </c>
      <c r="G129" s="309">
        <v>-10375000</v>
      </c>
      <c r="H129" s="310">
        <v>0</v>
      </c>
    </row>
    <row r="130" spans="1:8" s="219" customFormat="1" ht="25.5">
      <c r="A130" s="238" t="s">
        <v>352</v>
      </c>
      <c r="B130" s="230" t="s">
        <v>353</v>
      </c>
      <c r="C130" s="309">
        <v>29914866</v>
      </c>
      <c r="D130" s="309">
        <v>29761613</v>
      </c>
      <c r="E130" s="309">
        <v>0</v>
      </c>
      <c r="F130" s="309">
        <v>153253</v>
      </c>
      <c r="G130" s="309">
        <v>153253</v>
      </c>
      <c r="H130" s="310">
        <v>0</v>
      </c>
    </row>
    <row r="131" spans="1:8" s="219" customFormat="1">
      <c r="A131" s="238" t="s">
        <v>354</v>
      </c>
      <c r="B131" s="230" t="s">
        <v>323</v>
      </c>
      <c r="C131" s="309">
        <v>29914866</v>
      </c>
      <c r="D131" s="309">
        <v>0</v>
      </c>
      <c r="E131" s="309">
        <v>0</v>
      </c>
      <c r="F131" s="309">
        <v>29914866</v>
      </c>
      <c r="G131" s="309">
        <v>29914866</v>
      </c>
      <c r="H131" s="310">
        <v>0</v>
      </c>
    </row>
    <row r="132" spans="1:8" s="219" customFormat="1">
      <c r="A132" s="238" t="s">
        <v>355</v>
      </c>
      <c r="B132" s="230" t="s">
        <v>325</v>
      </c>
      <c r="C132" s="309">
        <v>0</v>
      </c>
      <c r="D132" s="309">
        <v>29761613</v>
      </c>
      <c r="E132" s="309">
        <v>0</v>
      </c>
      <c r="F132" s="309">
        <v>-29761613</v>
      </c>
      <c r="G132" s="309">
        <v>-29761613</v>
      </c>
      <c r="H132" s="310">
        <v>0</v>
      </c>
    </row>
    <row r="133" spans="1:8" s="219" customFormat="1">
      <c r="A133" s="143" t="s">
        <v>38</v>
      </c>
      <c r="B133" s="144" t="s">
        <v>39</v>
      </c>
      <c r="C133" s="209">
        <v>2778976046.8899999</v>
      </c>
      <c r="D133" s="209">
        <v>94236776</v>
      </c>
      <c r="E133" s="209">
        <v>37915999</v>
      </c>
      <c r="F133" s="209">
        <v>2722655269.8899999</v>
      </c>
      <c r="G133" s="209">
        <v>2515708450</v>
      </c>
      <c r="H133" s="210">
        <v>206946819.88999999</v>
      </c>
    </row>
    <row r="134" spans="1:8" s="219" customFormat="1" ht="25.5">
      <c r="A134" s="238" t="s">
        <v>356</v>
      </c>
      <c r="B134" s="230" t="s">
        <v>357</v>
      </c>
      <c r="C134" s="309">
        <v>0</v>
      </c>
      <c r="D134" s="309">
        <v>7363300</v>
      </c>
      <c r="E134" s="309">
        <v>7363300</v>
      </c>
      <c r="F134" s="309">
        <v>0</v>
      </c>
      <c r="G134" s="309">
        <v>0</v>
      </c>
      <c r="H134" s="310">
        <v>0</v>
      </c>
    </row>
    <row r="135" spans="1:8" s="219" customFormat="1" ht="25.5">
      <c r="A135" s="238" t="s">
        <v>358</v>
      </c>
      <c r="B135" s="230" t="s">
        <v>359</v>
      </c>
      <c r="C135" s="309">
        <v>0</v>
      </c>
      <c r="D135" s="309">
        <v>4907200</v>
      </c>
      <c r="E135" s="309">
        <v>4907200</v>
      </c>
      <c r="F135" s="309">
        <v>0</v>
      </c>
      <c r="G135" s="309">
        <v>0</v>
      </c>
      <c r="H135" s="310">
        <v>0</v>
      </c>
    </row>
    <row r="136" spans="1:8" s="219" customFormat="1">
      <c r="A136" s="238" t="s">
        <v>360</v>
      </c>
      <c r="B136" s="230" t="s">
        <v>361</v>
      </c>
      <c r="C136" s="309">
        <v>0</v>
      </c>
      <c r="D136" s="309">
        <v>2456100</v>
      </c>
      <c r="E136" s="309">
        <v>2456100</v>
      </c>
      <c r="F136" s="309">
        <v>0</v>
      </c>
      <c r="G136" s="309">
        <v>0</v>
      </c>
      <c r="H136" s="310">
        <v>0</v>
      </c>
    </row>
    <row r="137" spans="1:8" s="219" customFormat="1">
      <c r="A137" s="238" t="s">
        <v>362</v>
      </c>
      <c r="B137" s="230" t="s">
        <v>363</v>
      </c>
      <c r="C137" s="309">
        <v>206946819.88999999</v>
      </c>
      <c r="D137" s="309">
        <v>0</v>
      </c>
      <c r="E137" s="309">
        <v>0</v>
      </c>
      <c r="F137" s="309">
        <v>206946819.88999999</v>
      </c>
      <c r="G137" s="309">
        <v>0</v>
      </c>
      <c r="H137" s="310">
        <v>206946819.88999999</v>
      </c>
    </row>
    <row r="138" spans="1:8" s="219" customFormat="1">
      <c r="A138" s="238" t="s">
        <v>364</v>
      </c>
      <c r="B138" s="230" t="s">
        <v>363</v>
      </c>
      <c r="C138" s="309">
        <v>206946819.88999999</v>
      </c>
      <c r="D138" s="309">
        <v>0</v>
      </c>
      <c r="E138" s="309">
        <v>0</v>
      </c>
      <c r="F138" s="309">
        <v>206946819.88999999</v>
      </c>
      <c r="G138" s="309">
        <v>0</v>
      </c>
      <c r="H138" s="310">
        <v>206946819.88999999</v>
      </c>
    </row>
    <row r="139" spans="1:8" s="219" customFormat="1">
      <c r="A139" s="238" t="s">
        <v>365</v>
      </c>
      <c r="B139" s="230" t="s">
        <v>366</v>
      </c>
      <c r="C139" s="309">
        <v>31760578</v>
      </c>
      <c r="D139" s="309">
        <v>31760578</v>
      </c>
      <c r="E139" s="309">
        <v>0</v>
      </c>
      <c r="F139" s="309">
        <v>0</v>
      </c>
      <c r="G139" s="309">
        <v>0</v>
      </c>
      <c r="H139" s="310">
        <v>0</v>
      </c>
    </row>
    <row r="140" spans="1:8" s="219" customFormat="1">
      <c r="A140" s="238" t="s">
        <v>367</v>
      </c>
      <c r="B140" s="230" t="s">
        <v>366</v>
      </c>
      <c r="C140" s="309">
        <v>31760578</v>
      </c>
      <c r="D140" s="309">
        <v>31760578</v>
      </c>
      <c r="E140" s="309">
        <v>0</v>
      </c>
      <c r="F140" s="309">
        <v>0</v>
      </c>
      <c r="G140" s="309">
        <v>0</v>
      </c>
      <c r="H140" s="310">
        <v>0</v>
      </c>
    </row>
    <row r="141" spans="1:8" s="219" customFormat="1">
      <c r="A141" s="238" t="s">
        <v>368</v>
      </c>
      <c r="B141" s="230" t="s">
        <v>369</v>
      </c>
      <c r="C141" s="309">
        <v>0</v>
      </c>
      <c r="D141" s="309">
        <v>17170100</v>
      </c>
      <c r="E141" s="309">
        <v>17170100</v>
      </c>
      <c r="F141" s="309">
        <v>0</v>
      </c>
      <c r="G141" s="309">
        <v>0</v>
      </c>
      <c r="H141" s="310">
        <v>0</v>
      </c>
    </row>
    <row r="142" spans="1:8" s="219" customFormat="1">
      <c r="A142" s="238" t="s">
        <v>370</v>
      </c>
      <c r="B142" s="230" t="s">
        <v>371</v>
      </c>
      <c r="C142" s="309">
        <v>0</v>
      </c>
      <c r="D142" s="309">
        <v>14714000</v>
      </c>
      <c r="E142" s="309">
        <v>14714000</v>
      </c>
      <c r="F142" s="309">
        <v>0</v>
      </c>
      <c r="G142" s="309">
        <v>0</v>
      </c>
      <c r="H142" s="310">
        <v>0</v>
      </c>
    </row>
    <row r="143" spans="1:8" s="219" customFormat="1">
      <c r="A143" s="238" t="s">
        <v>372</v>
      </c>
      <c r="B143" s="230" t="s">
        <v>373</v>
      </c>
      <c r="C143" s="309">
        <v>0</v>
      </c>
      <c r="D143" s="309">
        <v>2456100</v>
      </c>
      <c r="E143" s="309">
        <v>2456100</v>
      </c>
      <c r="F143" s="309">
        <v>0</v>
      </c>
      <c r="G143" s="309">
        <v>0</v>
      </c>
      <c r="H143" s="310">
        <v>0</v>
      </c>
    </row>
    <row r="144" spans="1:8" s="219" customFormat="1">
      <c r="A144" s="238" t="s">
        <v>374</v>
      </c>
      <c r="B144" s="230" t="s">
        <v>375</v>
      </c>
      <c r="C144" s="309">
        <v>0</v>
      </c>
      <c r="D144" s="309">
        <v>3230650</v>
      </c>
      <c r="E144" s="309">
        <v>3341100</v>
      </c>
      <c r="F144" s="309">
        <v>110450</v>
      </c>
      <c r="G144" s="309">
        <v>110450</v>
      </c>
      <c r="H144" s="310">
        <v>0</v>
      </c>
    </row>
    <row r="145" spans="1:8" s="219" customFormat="1">
      <c r="A145" s="238" t="s">
        <v>376</v>
      </c>
      <c r="B145" s="230" t="s">
        <v>375</v>
      </c>
      <c r="C145" s="309">
        <v>0</v>
      </c>
      <c r="D145" s="309">
        <v>3230650</v>
      </c>
      <c r="E145" s="309">
        <v>3341100</v>
      </c>
      <c r="F145" s="309">
        <v>110450</v>
      </c>
      <c r="G145" s="309">
        <v>110450</v>
      </c>
      <c r="H145" s="310">
        <v>0</v>
      </c>
    </row>
    <row r="146" spans="1:8" s="219" customFormat="1">
      <c r="A146" s="238" t="s">
        <v>377</v>
      </c>
      <c r="B146" s="230" t="s">
        <v>327</v>
      </c>
      <c r="C146" s="309">
        <v>24670649</v>
      </c>
      <c r="D146" s="309">
        <v>26322098</v>
      </c>
      <c r="E146" s="309">
        <v>1651449</v>
      </c>
      <c r="F146" s="309">
        <v>0</v>
      </c>
      <c r="G146" s="309">
        <v>0</v>
      </c>
      <c r="H146" s="310">
        <v>0</v>
      </c>
    </row>
    <row r="147" spans="1:8" s="219" customFormat="1">
      <c r="A147" s="238" t="s">
        <v>378</v>
      </c>
      <c r="B147" s="230" t="s">
        <v>327</v>
      </c>
      <c r="C147" s="309">
        <v>24670649</v>
      </c>
      <c r="D147" s="309">
        <v>26322098</v>
      </c>
      <c r="E147" s="309">
        <v>1651449</v>
      </c>
      <c r="F147" s="309">
        <v>0</v>
      </c>
      <c r="G147" s="309">
        <v>0</v>
      </c>
      <c r="H147" s="310">
        <v>0</v>
      </c>
    </row>
    <row r="148" spans="1:8" s="219" customFormat="1">
      <c r="A148" s="238" t="s">
        <v>582</v>
      </c>
      <c r="B148" s="230" t="s">
        <v>583</v>
      </c>
      <c r="C148" s="309">
        <v>2515598000</v>
      </c>
      <c r="D148" s="309">
        <v>0</v>
      </c>
      <c r="E148" s="309">
        <v>0</v>
      </c>
      <c r="F148" s="309">
        <v>2515598000</v>
      </c>
      <c r="G148" s="309">
        <v>2515598000</v>
      </c>
      <c r="H148" s="310">
        <v>0</v>
      </c>
    </row>
    <row r="149" spans="1:8" s="219" customFormat="1">
      <c r="A149" s="238" t="s">
        <v>584</v>
      </c>
      <c r="B149" s="230" t="s">
        <v>583</v>
      </c>
      <c r="C149" s="309">
        <v>2515598000</v>
      </c>
      <c r="D149" s="309">
        <v>0</v>
      </c>
      <c r="E149" s="309">
        <v>0</v>
      </c>
      <c r="F149" s="309">
        <v>2515598000</v>
      </c>
      <c r="G149" s="309">
        <v>2515598000</v>
      </c>
      <c r="H149" s="310">
        <v>0</v>
      </c>
    </row>
    <row r="150" spans="1:8" s="219" customFormat="1">
      <c r="A150" s="238" t="s">
        <v>379</v>
      </c>
      <c r="B150" s="230" t="s">
        <v>380</v>
      </c>
      <c r="C150" s="309">
        <v>0</v>
      </c>
      <c r="D150" s="309">
        <v>8390050</v>
      </c>
      <c r="E150" s="309">
        <v>8390050</v>
      </c>
      <c r="F150" s="309">
        <v>0</v>
      </c>
      <c r="G150" s="309">
        <v>0</v>
      </c>
      <c r="H150" s="310">
        <v>0</v>
      </c>
    </row>
    <row r="151" spans="1:8" s="219" customFormat="1">
      <c r="A151" s="238" t="s">
        <v>381</v>
      </c>
      <c r="B151" s="230" t="s">
        <v>380</v>
      </c>
      <c r="C151" s="309">
        <v>0</v>
      </c>
      <c r="D151" s="309">
        <v>8390050</v>
      </c>
      <c r="E151" s="309">
        <v>8390050</v>
      </c>
      <c r="F151" s="309">
        <v>0</v>
      </c>
      <c r="G151" s="309">
        <v>0</v>
      </c>
      <c r="H151" s="310">
        <v>0</v>
      </c>
    </row>
    <row r="152" spans="1:8" s="219" customFormat="1">
      <c r="A152" s="141" t="s">
        <v>42</v>
      </c>
      <c r="B152" s="142" t="s">
        <v>43</v>
      </c>
      <c r="C152" s="207">
        <v>1146384735</v>
      </c>
      <c r="D152" s="207">
        <v>650415912</v>
      </c>
      <c r="E152" s="207">
        <v>708879839</v>
      </c>
      <c r="F152" s="207">
        <v>1204848662</v>
      </c>
      <c r="G152" s="207">
        <v>1204848662</v>
      </c>
      <c r="H152" s="208">
        <v>0</v>
      </c>
    </row>
    <row r="153" spans="1:8" s="219" customFormat="1">
      <c r="A153" s="143" t="s">
        <v>45</v>
      </c>
      <c r="B153" s="144" t="s">
        <v>46</v>
      </c>
      <c r="C153" s="209">
        <v>1146384735</v>
      </c>
      <c r="D153" s="209">
        <v>650415912</v>
      </c>
      <c r="E153" s="209">
        <v>708879839</v>
      </c>
      <c r="F153" s="209">
        <v>1204848662</v>
      </c>
      <c r="G153" s="209">
        <v>1204848662</v>
      </c>
      <c r="H153" s="210">
        <v>0</v>
      </c>
    </row>
    <row r="154" spans="1:8" s="219" customFormat="1">
      <c r="A154" s="238" t="s">
        <v>382</v>
      </c>
      <c r="B154" s="230" t="s">
        <v>383</v>
      </c>
      <c r="C154" s="309">
        <v>0</v>
      </c>
      <c r="D154" s="309">
        <v>294813869.56999999</v>
      </c>
      <c r="E154" s="309">
        <v>294813869.56999999</v>
      </c>
      <c r="F154" s="309">
        <v>0</v>
      </c>
      <c r="G154" s="309">
        <v>0</v>
      </c>
      <c r="H154" s="310">
        <v>0</v>
      </c>
    </row>
    <row r="155" spans="1:8" s="219" customFormat="1">
      <c r="A155" s="238" t="s">
        <v>384</v>
      </c>
      <c r="B155" s="230" t="s">
        <v>383</v>
      </c>
      <c r="C155" s="309">
        <v>0</v>
      </c>
      <c r="D155" s="309">
        <v>294813869.56999999</v>
      </c>
      <c r="E155" s="309">
        <v>294813869.56999999</v>
      </c>
      <c r="F155" s="309">
        <v>0</v>
      </c>
      <c r="G155" s="309">
        <v>0</v>
      </c>
      <c r="H155" s="310">
        <v>0</v>
      </c>
    </row>
    <row r="156" spans="1:8" s="219" customFormat="1">
      <c r="A156" s="238" t="s">
        <v>385</v>
      </c>
      <c r="B156" s="230" t="s">
        <v>386</v>
      </c>
      <c r="C156" s="309">
        <v>81938709</v>
      </c>
      <c r="D156" s="309">
        <v>44169187</v>
      </c>
      <c r="E156" s="309">
        <v>52071334</v>
      </c>
      <c r="F156" s="309">
        <v>89840856</v>
      </c>
      <c r="G156" s="309">
        <v>89840856</v>
      </c>
      <c r="H156" s="310">
        <v>0</v>
      </c>
    </row>
    <row r="157" spans="1:8" s="219" customFormat="1">
      <c r="A157" s="238" t="s">
        <v>387</v>
      </c>
      <c r="B157" s="230" t="s">
        <v>386</v>
      </c>
      <c r="C157" s="309">
        <v>81938709</v>
      </c>
      <c r="D157" s="309">
        <v>44169187</v>
      </c>
      <c r="E157" s="309">
        <v>52071334</v>
      </c>
      <c r="F157" s="309">
        <v>89840856</v>
      </c>
      <c r="G157" s="309">
        <v>89840856</v>
      </c>
      <c r="H157" s="310">
        <v>0</v>
      </c>
    </row>
    <row r="158" spans="1:8" s="219" customFormat="1">
      <c r="A158" s="238" t="s">
        <v>388</v>
      </c>
      <c r="B158" s="230" t="s">
        <v>389</v>
      </c>
      <c r="C158" s="309">
        <v>436882256</v>
      </c>
      <c r="D158" s="309">
        <v>47150711</v>
      </c>
      <c r="E158" s="309">
        <v>29517791</v>
      </c>
      <c r="F158" s="309">
        <v>419249336</v>
      </c>
      <c r="G158" s="309">
        <v>419249336</v>
      </c>
      <c r="H158" s="310">
        <v>0</v>
      </c>
    </row>
    <row r="159" spans="1:8" s="219" customFormat="1">
      <c r="A159" s="238" t="s">
        <v>390</v>
      </c>
      <c r="B159" s="230" t="s">
        <v>389</v>
      </c>
      <c r="C159" s="309">
        <v>436882256</v>
      </c>
      <c r="D159" s="309">
        <v>47150711</v>
      </c>
      <c r="E159" s="309">
        <v>29517791</v>
      </c>
      <c r="F159" s="309">
        <v>419249336</v>
      </c>
      <c r="G159" s="309">
        <v>419249336</v>
      </c>
      <c r="H159" s="310">
        <v>0</v>
      </c>
    </row>
    <row r="160" spans="1:8" s="219" customFormat="1">
      <c r="A160" s="238" t="s">
        <v>391</v>
      </c>
      <c r="B160" s="230" t="s">
        <v>392</v>
      </c>
      <c r="C160" s="309">
        <v>374846789</v>
      </c>
      <c r="D160" s="309">
        <v>36537087</v>
      </c>
      <c r="E160" s="309">
        <v>25088759</v>
      </c>
      <c r="F160" s="309">
        <v>363398461</v>
      </c>
      <c r="G160" s="309">
        <v>363398461</v>
      </c>
      <c r="H160" s="310">
        <v>0</v>
      </c>
    </row>
    <row r="161" spans="1:8" s="219" customFormat="1">
      <c r="A161" s="238" t="s">
        <v>393</v>
      </c>
      <c r="B161" s="230" t="s">
        <v>392</v>
      </c>
      <c r="C161" s="309">
        <v>374846789</v>
      </c>
      <c r="D161" s="309">
        <v>36537087</v>
      </c>
      <c r="E161" s="309">
        <v>25088759</v>
      </c>
      <c r="F161" s="309">
        <v>363398461</v>
      </c>
      <c r="G161" s="309">
        <v>363398461</v>
      </c>
      <c r="H161" s="310">
        <v>0</v>
      </c>
    </row>
    <row r="162" spans="1:8" s="219" customFormat="1">
      <c r="A162" s="238" t="s">
        <v>394</v>
      </c>
      <c r="B162" s="230" t="s">
        <v>395</v>
      </c>
      <c r="C162" s="309">
        <v>126920745</v>
      </c>
      <c r="D162" s="309">
        <v>4477303</v>
      </c>
      <c r="E162" s="309">
        <v>21617920</v>
      </c>
      <c r="F162" s="309">
        <v>144061362</v>
      </c>
      <c r="G162" s="309">
        <v>144061362</v>
      </c>
      <c r="H162" s="310">
        <v>0</v>
      </c>
    </row>
    <row r="163" spans="1:8" s="219" customFormat="1">
      <c r="A163" s="238" t="s">
        <v>396</v>
      </c>
      <c r="B163" s="230" t="s">
        <v>395</v>
      </c>
      <c r="C163" s="309">
        <v>126920745</v>
      </c>
      <c r="D163" s="309">
        <v>4477303</v>
      </c>
      <c r="E163" s="309">
        <v>21617920</v>
      </c>
      <c r="F163" s="309">
        <v>144061362</v>
      </c>
      <c r="G163" s="309">
        <v>144061362</v>
      </c>
      <c r="H163" s="310">
        <v>0</v>
      </c>
    </row>
    <row r="164" spans="1:8" s="219" customFormat="1">
      <c r="A164" s="238" t="s">
        <v>397</v>
      </c>
      <c r="B164" s="230" t="s">
        <v>398</v>
      </c>
      <c r="C164" s="309">
        <v>0</v>
      </c>
      <c r="D164" s="309">
        <v>0</v>
      </c>
      <c r="E164" s="309">
        <v>46688437</v>
      </c>
      <c r="F164" s="309">
        <v>46688437</v>
      </c>
      <c r="G164" s="309">
        <v>46688437</v>
      </c>
      <c r="H164" s="310">
        <v>0</v>
      </c>
    </row>
    <row r="165" spans="1:8" s="219" customFormat="1">
      <c r="A165" s="238" t="s">
        <v>399</v>
      </c>
      <c r="B165" s="230" t="s">
        <v>398</v>
      </c>
      <c r="C165" s="309">
        <v>0</v>
      </c>
      <c r="D165" s="309">
        <v>0</v>
      </c>
      <c r="E165" s="309">
        <v>46688437</v>
      </c>
      <c r="F165" s="309">
        <v>46688437</v>
      </c>
      <c r="G165" s="309">
        <v>46688437</v>
      </c>
      <c r="H165" s="310">
        <v>0</v>
      </c>
    </row>
    <row r="166" spans="1:8" s="219" customFormat="1">
      <c r="A166" s="238" t="s">
        <v>400</v>
      </c>
      <c r="B166" s="230" t="s">
        <v>401</v>
      </c>
      <c r="C166" s="309">
        <v>125796236</v>
      </c>
      <c r="D166" s="309">
        <v>24960379</v>
      </c>
      <c r="E166" s="309">
        <v>40774353</v>
      </c>
      <c r="F166" s="309">
        <v>141610210</v>
      </c>
      <c r="G166" s="309">
        <v>141610210</v>
      </c>
      <c r="H166" s="310">
        <v>0</v>
      </c>
    </row>
    <row r="167" spans="1:8" s="219" customFormat="1">
      <c r="A167" s="238" t="s">
        <v>402</v>
      </c>
      <c r="B167" s="230" t="s">
        <v>401</v>
      </c>
      <c r="C167" s="309">
        <v>90011426</v>
      </c>
      <c r="D167" s="309">
        <v>23745366</v>
      </c>
      <c r="E167" s="309">
        <v>40774353</v>
      </c>
      <c r="F167" s="309">
        <v>107040413</v>
      </c>
      <c r="G167" s="309">
        <v>107040413</v>
      </c>
      <c r="H167" s="310">
        <v>0</v>
      </c>
    </row>
    <row r="168" spans="1:8" s="219" customFormat="1">
      <c r="A168" s="238" t="s">
        <v>403</v>
      </c>
      <c r="B168" s="230" t="s">
        <v>404</v>
      </c>
      <c r="C168" s="309">
        <v>35784810</v>
      </c>
      <c r="D168" s="309">
        <v>1215013</v>
      </c>
      <c r="E168" s="309">
        <v>0</v>
      </c>
      <c r="F168" s="309">
        <v>34569797</v>
      </c>
      <c r="G168" s="309">
        <v>34569797</v>
      </c>
      <c r="H168" s="310">
        <v>0</v>
      </c>
    </row>
    <row r="169" spans="1:8" s="219" customFormat="1">
      <c r="A169" s="238" t="s">
        <v>405</v>
      </c>
      <c r="B169" s="230" t="s">
        <v>406</v>
      </c>
      <c r="C169" s="309">
        <v>0</v>
      </c>
      <c r="D169" s="309">
        <v>62781568.43</v>
      </c>
      <c r="E169" s="309">
        <v>62781568.43</v>
      </c>
      <c r="F169" s="309">
        <v>0</v>
      </c>
      <c r="G169" s="309">
        <v>0</v>
      </c>
      <c r="H169" s="310">
        <v>0</v>
      </c>
    </row>
    <row r="170" spans="1:8" s="219" customFormat="1">
      <c r="A170" s="238" t="s">
        <v>407</v>
      </c>
      <c r="B170" s="230" t="s">
        <v>406</v>
      </c>
      <c r="C170" s="309">
        <v>0</v>
      </c>
      <c r="D170" s="309">
        <v>62781568.43</v>
      </c>
      <c r="E170" s="309">
        <v>62781568.43</v>
      </c>
      <c r="F170" s="309">
        <v>0</v>
      </c>
      <c r="G170" s="309">
        <v>0</v>
      </c>
      <c r="H170" s="310">
        <v>0</v>
      </c>
    </row>
    <row r="171" spans="1:8" s="219" customFormat="1">
      <c r="A171" s="238" t="s">
        <v>408</v>
      </c>
      <c r="B171" s="230" t="s">
        <v>409</v>
      </c>
      <c r="C171" s="309">
        <v>0</v>
      </c>
      <c r="D171" s="309">
        <v>2790300</v>
      </c>
      <c r="E171" s="309">
        <v>2790300</v>
      </c>
      <c r="F171" s="309">
        <v>0</v>
      </c>
      <c r="G171" s="309">
        <v>0</v>
      </c>
      <c r="H171" s="310">
        <v>0</v>
      </c>
    </row>
    <row r="172" spans="1:8" s="219" customFormat="1">
      <c r="A172" s="238" t="s">
        <v>410</v>
      </c>
      <c r="B172" s="230" t="s">
        <v>409</v>
      </c>
      <c r="C172" s="309">
        <v>0</v>
      </c>
      <c r="D172" s="309">
        <v>2790300</v>
      </c>
      <c r="E172" s="309">
        <v>2790300</v>
      </c>
      <c r="F172" s="309">
        <v>0</v>
      </c>
      <c r="G172" s="309">
        <v>0</v>
      </c>
      <c r="H172" s="310">
        <v>0</v>
      </c>
    </row>
    <row r="173" spans="1:8" s="219" customFormat="1">
      <c r="A173" s="238" t="s">
        <v>411</v>
      </c>
      <c r="B173" s="230" t="s">
        <v>412</v>
      </c>
      <c r="C173" s="309">
        <v>0</v>
      </c>
      <c r="D173" s="309">
        <v>63190000</v>
      </c>
      <c r="E173" s="309">
        <v>63190000</v>
      </c>
      <c r="F173" s="309">
        <v>0</v>
      </c>
      <c r="G173" s="309">
        <v>0</v>
      </c>
      <c r="H173" s="310">
        <v>0</v>
      </c>
    </row>
    <row r="174" spans="1:8" s="219" customFormat="1">
      <c r="A174" s="238" t="s">
        <v>413</v>
      </c>
      <c r="B174" s="230" t="s">
        <v>412</v>
      </c>
      <c r="C174" s="309">
        <v>0</v>
      </c>
      <c r="D174" s="309">
        <v>63190000</v>
      </c>
      <c r="E174" s="309">
        <v>63190000</v>
      </c>
      <c r="F174" s="309">
        <v>0</v>
      </c>
      <c r="G174" s="309">
        <v>0</v>
      </c>
      <c r="H174" s="310">
        <v>0</v>
      </c>
    </row>
    <row r="175" spans="1:8" s="219" customFormat="1">
      <c r="A175" s="238" t="s">
        <v>414</v>
      </c>
      <c r="B175" s="230" t="s">
        <v>415</v>
      </c>
      <c r="C175" s="309">
        <v>0</v>
      </c>
      <c r="D175" s="309">
        <v>44971500</v>
      </c>
      <c r="E175" s="309">
        <v>44971500</v>
      </c>
      <c r="F175" s="309">
        <v>0</v>
      </c>
      <c r="G175" s="309">
        <v>0</v>
      </c>
      <c r="H175" s="310">
        <v>0</v>
      </c>
    </row>
    <row r="176" spans="1:8" s="219" customFormat="1">
      <c r="A176" s="238" t="s">
        <v>416</v>
      </c>
      <c r="B176" s="230" t="s">
        <v>415</v>
      </c>
      <c r="C176" s="309">
        <v>0</v>
      </c>
      <c r="D176" s="309">
        <v>44971500</v>
      </c>
      <c r="E176" s="309">
        <v>44971500</v>
      </c>
      <c r="F176" s="309">
        <v>0</v>
      </c>
      <c r="G176" s="309">
        <v>0</v>
      </c>
      <c r="H176" s="310">
        <v>0</v>
      </c>
    </row>
    <row r="177" spans="1:8" s="219" customFormat="1">
      <c r="A177" s="238" t="s">
        <v>417</v>
      </c>
      <c r="B177" s="230" t="s">
        <v>418</v>
      </c>
      <c r="C177" s="309">
        <v>0</v>
      </c>
      <c r="D177" s="309">
        <v>19617800</v>
      </c>
      <c r="E177" s="309">
        <v>19617800</v>
      </c>
      <c r="F177" s="309">
        <v>0</v>
      </c>
      <c r="G177" s="309">
        <v>0</v>
      </c>
      <c r="H177" s="310">
        <v>0</v>
      </c>
    </row>
    <row r="178" spans="1:8" s="219" customFormat="1">
      <c r="A178" s="238" t="s">
        <v>419</v>
      </c>
      <c r="B178" s="230" t="s">
        <v>418</v>
      </c>
      <c r="C178" s="309">
        <v>0</v>
      </c>
      <c r="D178" s="309">
        <v>19617800</v>
      </c>
      <c r="E178" s="309">
        <v>19617800</v>
      </c>
      <c r="F178" s="309">
        <v>0</v>
      </c>
      <c r="G178" s="309">
        <v>0</v>
      </c>
      <c r="H178" s="310">
        <v>0</v>
      </c>
    </row>
    <row r="179" spans="1:8" s="219" customFormat="1">
      <c r="A179" s="238" t="s">
        <v>420</v>
      </c>
      <c r="B179" s="230" t="s">
        <v>421</v>
      </c>
      <c r="C179" s="309">
        <v>0</v>
      </c>
      <c r="D179" s="309">
        <v>4956207</v>
      </c>
      <c r="E179" s="309">
        <v>4956207</v>
      </c>
      <c r="F179" s="309">
        <v>0</v>
      </c>
      <c r="G179" s="309">
        <v>0</v>
      </c>
      <c r="H179" s="310">
        <v>0</v>
      </c>
    </row>
    <row r="180" spans="1:8" s="219" customFormat="1">
      <c r="A180" s="238" t="s">
        <v>422</v>
      </c>
      <c r="B180" s="230" t="s">
        <v>421</v>
      </c>
      <c r="C180" s="309">
        <v>0</v>
      </c>
      <c r="D180" s="309">
        <v>4956207</v>
      </c>
      <c r="E180" s="309">
        <v>4956207</v>
      </c>
      <c r="F180" s="309">
        <v>0</v>
      </c>
      <c r="G180" s="309">
        <v>0</v>
      </c>
      <c r="H180" s="310">
        <v>0</v>
      </c>
    </row>
    <row r="181" spans="1:8" s="219" customFormat="1">
      <c r="A181" s="141" t="s">
        <v>59</v>
      </c>
      <c r="B181" s="142" t="s">
        <v>60</v>
      </c>
      <c r="C181" s="207">
        <v>1801923754</v>
      </c>
      <c r="D181" s="207">
        <v>0</v>
      </c>
      <c r="E181" s="207">
        <v>0</v>
      </c>
      <c r="F181" s="207">
        <v>1801923754</v>
      </c>
      <c r="G181" s="207">
        <v>0</v>
      </c>
      <c r="H181" s="208">
        <v>1801923754</v>
      </c>
    </row>
    <row r="182" spans="1:8" s="219" customFormat="1">
      <c r="A182" s="143" t="s">
        <v>63</v>
      </c>
      <c r="B182" s="144" t="s">
        <v>64</v>
      </c>
      <c r="C182" s="209">
        <v>1801923754</v>
      </c>
      <c r="D182" s="209">
        <v>0</v>
      </c>
      <c r="E182" s="209">
        <v>0</v>
      </c>
      <c r="F182" s="209">
        <v>1801923754</v>
      </c>
      <c r="G182" s="209">
        <v>0</v>
      </c>
      <c r="H182" s="210">
        <v>1801923754</v>
      </c>
    </row>
    <row r="183" spans="1:8" s="219" customFormat="1">
      <c r="A183" s="238" t="s">
        <v>423</v>
      </c>
      <c r="B183" s="230" t="s">
        <v>424</v>
      </c>
      <c r="C183" s="309">
        <v>1801923754</v>
      </c>
      <c r="D183" s="309">
        <v>0</v>
      </c>
      <c r="E183" s="309">
        <v>0</v>
      </c>
      <c r="F183" s="309">
        <v>1801923754</v>
      </c>
      <c r="G183" s="309">
        <v>0</v>
      </c>
      <c r="H183" s="310">
        <v>1801923754</v>
      </c>
    </row>
    <row r="184" spans="1:8" s="219" customFormat="1">
      <c r="A184" s="238" t="s">
        <v>425</v>
      </c>
      <c r="B184" s="230" t="s">
        <v>424</v>
      </c>
      <c r="C184" s="309">
        <v>1801923754</v>
      </c>
      <c r="D184" s="309">
        <v>0</v>
      </c>
      <c r="E184" s="309">
        <v>0</v>
      </c>
      <c r="F184" s="309">
        <v>1801923754</v>
      </c>
      <c r="G184" s="309">
        <v>0</v>
      </c>
      <c r="H184" s="310">
        <v>1801923754</v>
      </c>
    </row>
    <row r="185" spans="1:8" s="219" customFormat="1">
      <c r="A185" s="139" t="s">
        <v>426</v>
      </c>
      <c r="B185" s="140" t="s">
        <v>76</v>
      </c>
      <c r="C185" s="205">
        <v>15573163376.379999</v>
      </c>
      <c r="D185" s="205">
        <v>5928424260</v>
      </c>
      <c r="E185" s="205">
        <v>5928424260</v>
      </c>
      <c r="F185" s="205">
        <v>15573163376.379999</v>
      </c>
      <c r="G185" s="205">
        <v>0</v>
      </c>
      <c r="H185" s="206">
        <v>15573163376.379999</v>
      </c>
    </row>
    <row r="186" spans="1:8" s="219" customFormat="1">
      <c r="A186" s="141" t="s">
        <v>71</v>
      </c>
      <c r="B186" s="142" t="s">
        <v>80</v>
      </c>
      <c r="C186" s="207">
        <v>15573163376.379999</v>
      </c>
      <c r="D186" s="207">
        <v>5928424260</v>
      </c>
      <c r="E186" s="207">
        <v>5928424260</v>
      </c>
      <c r="F186" s="207">
        <v>15573163376.379999</v>
      </c>
      <c r="G186" s="207">
        <v>0</v>
      </c>
      <c r="H186" s="208">
        <v>15573163376.379999</v>
      </c>
    </row>
    <row r="187" spans="1:8" s="219" customFormat="1">
      <c r="A187" s="143" t="s">
        <v>73</v>
      </c>
      <c r="B187" s="144" t="s">
        <v>83</v>
      </c>
      <c r="C187" s="209">
        <v>12771061542.1</v>
      </c>
      <c r="D187" s="209">
        <v>0</v>
      </c>
      <c r="E187" s="209">
        <v>0</v>
      </c>
      <c r="F187" s="209">
        <v>12771061542.1</v>
      </c>
      <c r="G187" s="209">
        <v>0</v>
      </c>
      <c r="H187" s="210">
        <v>12771061542.1</v>
      </c>
    </row>
    <row r="188" spans="1:8" s="219" customFormat="1">
      <c r="A188" s="238" t="s">
        <v>427</v>
      </c>
      <c r="B188" s="230" t="s">
        <v>428</v>
      </c>
      <c r="C188" s="309">
        <v>12771061542.1</v>
      </c>
      <c r="D188" s="309">
        <v>0</v>
      </c>
      <c r="E188" s="309">
        <v>0</v>
      </c>
      <c r="F188" s="309">
        <v>12771061542.1</v>
      </c>
      <c r="G188" s="309">
        <v>0</v>
      </c>
      <c r="H188" s="310">
        <v>12771061542.1</v>
      </c>
    </row>
    <row r="189" spans="1:8" s="219" customFormat="1">
      <c r="A189" s="238" t="s">
        <v>429</v>
      </c>
      <c r="B189" s="230" t="s">
        <v>430</v>
      </c>
      <c r="C189" s="309">
        <v>12771061542.1</v>
      </c>
      <c r="D189" s="309">
        <v>0</v>
      </c>
      <c r="E189" s="309">
        <v>0</v>
      </c>
      <c r="F189" s="309">
        <v>12771061542.1</v>
      </c>
      <c r="G189" s="309">
        <v>0</v>
      </c>
      <c r="H189" s="310">
        <v>12771061542.1</v>
      </c>
    </row>
    <row r="190" spans="1:8" s="219" customFormat="1">
      <c r="A190" s="143" t="s">
        <v>431</v>
      </c>
      <c r="B190" s="144" t="s">
        <v>432</v>
      </c>
      <c r="C190" s="209">
        <v>-3126322425.7199998</v>
      </c>
      <c r="D190" s="209">
        <v>0</v>
      </c>
      <c r="E190" s="209">
        <v>5928424260</v>
      </c>
      <c r="F190" s="209">
        <v>2802101834.2800002</v>
      </c>
      <c r="G190" s="209">
        <v>0</v>
      </c>
      <c r="H190" s="210">
        <v>2802101834.2800002</v>
      </c>
    </row>
    <row r="191" spans="1:8" s="219" customFormat="1">
      <c r="A191" s="238" t="s">
        <v>433</v>
      </c>
      <c r="B191" s="230" t="s">
        <v>434</v>
      </c>
      <c r="C191" s="309">
        <v>108159285.09</v>
      </c>
      <c r="D191" s="309">
        <v>0</v>
      </c>
      <c r="E191" s="309">
        <v>5928424260</v>
      </c>
      <c r="F191" s="309">
        <v>6036583545.0900002</v>
      </c>
      <c r="G191" s="309">
        <v>0</v>
      </c>
      <c r="H191" s="310">
        <v>6036583545.0900002</v>
      </c>
    </row>
    <row r="192" spans="1:8" s="219" customFormat="1">
      <c r="A192" s="238" t="s">
        <v>435</v>
      </c>
      <c r="B192" s="230" t="s">
        <v>434</v>
      </c>
      <c r="C192" s="309">
        <v>0</v>
      </c>
      <c r="D192" s="309">
        <v>0</v>
      </c>
      <c r="E192" s="309">
        <v>5928424260</v>
      </c>
      <c r="F192" s="309">
        <v>5928424260</v>
      </c>
      <c r="G192" s="309">
        <v>0</v>
      </c>
      <c r="H192" s="310">
        <v>5928424260</v>
      </c>
    </row>
    <row r="193" spans="1:8" s="219" customFormat="1" ht="25.5">
      <c r="A193" s="238" t="s">
        <v>436</v>
      </c>
      <c r="B193" s="230" t="s">
        <v>437</v>
      </c>
      <c r="C193" s="309">
        <v>108159285.09</v>
      </c>
      <c r="D193" s="309">
        <v>0</v>
      </c>
      <c r="E193" s="309">
        <v>0</v>
      </c>
      <c r="F193" s="309">
        <v>108159285.09</v>
      </c>
      <c r="G193" s="309">
        <v>0</v>
      </c>
      <c r="H193" s="310">
        <v>108159285.09</v>
      </c>
    </row>
    <row r="194" spans="1:8" s="219" customFormat="1">
      <c r="A194" s="238" t="s">
        <v>438</v>
      </c>
      <c r="B194" s="230" t="s">
        <v>439</v>
      </c>
      <c r="C194" s="309">
        <v>-3234481710.8099999</v>
      </c>
      <c r="D194" s="309">
        <v>0</v>
      </c>
      <c r="E194" s="309">
        <v>0</v>
      </c>
      <c r="F194" s="309">
        <v>-3234481710.8099999</v>
      </c>
      <c r="G194" s="309">
        <v>0</v>
      </c>
      <c r="H194" s="310">
        <v>-3234481710.8099999</v>
      </c>
    </row>
    <row r="195" spans="1:8" s="219" customFormat="1">
      <c r="A195" s="238" t="s">
        <v>440</v>
      </c>
      <c r="B195" s="230" t="s">
        <v>439</v>
      </c>
      <c r="C195" s="309">
        <v>-3181349384.8099999</v>
      </c>
      <c r="D195" s="309">
        <v>0</v>
      </c>
      <c r="E195" s="309">
        <v>0</v>
      </c>
      <c r="F195" s="309">
        <v>-3181349384.8099999</v>
      </c>
      <c r="G195" s="309">
        <v>0</v>
      </c>
      <c r="H195" s="310">
        <v>-3181349384.8099999</v>
      </c>
    </row>
    <row r="196" spans="1:8" s="219" customFormat="1" ht="25.5">
      <c r="A196" s="238" t="s">
        <v>441</v>
      </c>
      <c r="B196" s="230" t="s">
        <v>437</v>
      </c>
      <c r="C196" s="309">
        <v>-53132326</v>
      </c>
      <c r="D196" s="309">
        <v>0</v>
      </c>
      <c r="E196" s="309">
        <v>0</v>
      </c>
      <c r="F196" s="309">
        <v>-53132326</v>
      </c>
      <c r="G196" s="309">
        <v>0</v>
      </c>
      <c r="H196" s="310">
        <v>-53132326</v>
      </c>
    </row>
    <row r="197" spans="1:8" s="219" customFormat="1">
      <c r="A197" s="143" t="s">
        <v>79</v>
      </c>
      <c r="B197" s="144" t="s">
        <v>89</v>
      </c>
      <c r="C197" s="209">
        <v>5928424260</v>
      </c>
      <c r="D197" s="209">
        <v>5928424260</v>
      </c>
      <c r="E197" s="209">
        <v>0</v>
      </c>
      <c r="F197" s="209">
        <v>0</v>
      </c>
      <c r="G197" s="209">
        <v>0</v>
      </c>
      <c r="H197" s="210">
        <v>0</v>
      </c>
    </row>
    <row r="198" spans="1:8" s="219" customFormat="1">
      <c r="A198" s="238" t="s">
        <v>585</v>
      </c>
      <c r="B198" s="230" t="s">
        <v>586</v>
      </c>
      <c r="C198" s="309">
        <v>5928424260</v>
      </c>
      <c r="D198" s="309">
        <v>5928424260</v>
      </c>
      <c r="E198" s="309">
        <v>0</v>
      </c>
      <c r="F198" s="309">
        <v>0</v>
      </c>
      <c r="G198" s="309">
        <v>0</v>
      </c>
      <c r="H198" s="310">
        <v>0</v>
      </c>
    </row>
    <row r="199" spans="1:8" s="219" customFormat="1">
      <c r="A199" s="238" t="s">
        <v>587</v>
      </c>
      <c r="B199" s="230" t="s">
        <v>588</v>
      </c>
      <c r="C199" s="309">
        <v>5928424260</v>
      </c>
      <c r="D199" s="309">
        <v>5928424260</v>
      </c>
      <c r="E199" s="309">
        <v>0</v>
      </c>
      <c r="F199" s="309">
        <v>0</v>
      </c>
      <c r="G199" s="309">
        <v>0</v>
      </c>
      <c r="H199" s="310">
        <v>0</v>
      </c>
    </row>
    <row r="200" spans="1:8" s="219" customFormat="1">
      <c r="A200" s="139" t="s">
        <v>143</v>
      </c>
      <c r="B200" s="140" t="s">
        <v>442</v>
      </c>
      <c r="C200" s="205">
        <v>0</v>
      </c>
      <c r="D200" s="205">
        <v>236847450</v>
      </c>
      <c r="E200" s="205">
        <v>2389717663</v>
      </c>
      <c r="F200" s="205">
        <v>2152870213</v>
      </c>
      <c r="G200" s="205">
        <v>0</v>
      </c>
      <c r="H200" s="206">
        <v>2152870213</v>
      </c>
    </row>
    <row r="201" spans="1:8" s="219" customFormat="1">
      <c r="A201" s="141" t="s">
        <v>145</v>
      </c>
      <c r="B201" s="142" t="s">
        <v>146</v>
      </c>
      <c r="C201" s="207">
        <v>0</v>
      </c>
      <c r="D201" s="207">
        <v>236847450</v>
      </c>
      <c r="E201" s="207">
        <v>2360625935</v>
      </c>
      <c r="F201" s="207">
        <v>2123778485</v>
      </c>
      <c r="G201" s="207">
        <v>0</v>
      </c>
      <c r="H201" s="208">
        <v>2123778485</v>
      </c>
    </row>
    <row r="202" spans="1:8" s="219" customFormat="1">
      <c r="A202" s="143" t="s">
        <v>147</v>
      </c>
      <c r="B202" s="144" t="s">
        <v>148</v>
      </c>
      <c r="C202" s="209">
        <v>0</v>
      </c>
      <c r="D202" s="209">
        <v>236847450</v>
      </c>
      <c r="E202" s="209">
        <v>2360625935</v>
      </c>
      <c r="F202" s="209">
        <v>2123778485</v>
      </c>
      <c r="G202" s="209">
        <v>0</v>
      </c>
      <c r="H202" s="210">
        <v>2123778485</v>
      </c>
    </row>
    <row r="203" spans="1:8" s="219" customFormat="1">
      <c r="A203" s="238" t="s">
        <v>443</v>
      </c>
      <c r="B203" s="230" t="s">
        <v>209</v>
      </c>
      <c r="C203" s="309">
        <v>0</v>
      </c>
      <c r="D203" s="309">
        <v>236847450</v>
      </c>
      <c r="E203" s="309">
        <v>2360625935</v>
      </c>
      <c r="F203" s="309">
        <v>2123778485</v>
      </c>
      <c r="G203" s="309">
        <v>0</v>
      </c>
      <c r="H203" s="310">
        <v>2123778485</v>
      </c>
    </row>
    <row r="204" spans="1:8" s="219" customFormat="1">
      <c r="A204" s="238" t="s">
        <v>444</v>
      </c>
      <c r="B204" s="230" t="s">
        <v>209</v>
      </c>
      <c r="C204" s="309">
        <v>0</v>
      </c>
      <c r="D204" s="309">
        <v>236847450</v>
      </c>
      <c r="E204" s="309">
        <v>2360625935</v>
      </c>
      <c r="F204" s="309">
        <v>2123778485</v>
      </c>
      <c r="G204" s="309">
        <v>0</v>
      </c>
      <c r="H204" s="310">
        <v>2123778485</v>
      </c>
    </row>
    <row r="205" spans="1:8" s="219" customFormat="1">
      <c r="A205" s="141" t="s">
        <v>151</v>
      </c>
      <c r="B205" s="142" t="s">
        <v>152</v>
      </c>
      <c r="C205" s="207">
        <v>0</v>
      </c>
      <c r="D205" s="207">
        <v>0</v>
      </c>
      <c r="E205" s="207">
        <v>29091728</v>
      </c>
      <c r="F205" s="207">
        <v>29091728</v>
      </c>
      <c r="G205" s="207">
        <v>0</v>
      </c>
      <c r="H205" s="208">
        <v>29091728</v>
      </c>
    </row>
    <row r="206" spans="1:8" s="219" customFormat="1">
      <c r="A206" s="143" t="s">
        <v>153</v>
      </c>
      <c r="B206" s="144" t="s">
        <v>154</v>
      </c>
      <c r="C206" s="209">
        <v>0</v>
      </c>
      <c r="D206" s="209">
        <v>0</v>
      </c>
      <c r="E206" s="209">
        <v>29091728</v>
      </c>
      <c r="F206" s="209">
        <v>29091728</v>
      </c>
      <c r="G206" s="209">
        <v>0</v>
      </c>
      <c r="H206" s="210">
        <v>29091728</v>
      </c>
    </row>
    <row r="207" spans="1:8" s="219" customFormat="1">
      <c r="A207" s="238" t="s">
        <v>445</v>
      </c>
      <c r="B207" s="230" t="s">
        <v>446</v>
      </c>
      <c r="C207" s="309">
        <v>0</v>
      </c>
      <c r="D207" s="309">
        <v>0</v>
      </c>
      <c r="E207" s="309">
        <v>29091728</v>
      </c>
      <c r="F207" s="309">
        <v>29091728</v>
      </c>
      <c r="G207" s="309">
        <v>0</v>
      </c>
      <c r="H207" s="310">
        <v>29091728</v>
      </c>
    </row>
    <row r="208" spans="1:8" s="219" customFormat="1">
      <c r="A208" s="238" t="s">
        <v>447</v>
      </c>
      <c r="B208" s="230" t="s">
        <v>446</v>
      </c>
      <c r="C208" s="309">
        <v>0</v>
      </c>
      <c r="D208" s="309">
        <v>0</v>
      </c>
      <c r="E208" s="309">
        <v>29091728</v>
      </c>
      <c r="F208" s="309">
        <v>29091728</v>
      </c>
      <c r="G208" s="309">
        <v>0</v>
      </c>
      <c r="H208" s="310">
        <v>29091728</v>
      </c>
    </row>
    <row r="209" spans="1:8" s="219" customFormat="1">
      <c r="A209" s="139" t="s">
        <v>158</v>
      </c>
      <c r="B209" s="140" t="s">
        <v>159</v>
      </c>
      <c r="C209" s="205">
        <v>0</v>
      </c>
      <c r="D209" s="205">
        <v>1008674785.84</v>
      </c>
      <c r="E209" s="205">
        <v>8392229</v>
      </c>
      <c r="F209" s="205">
        <v>1000282556.84</v>
      </c>
      <c r="G209" s="205">
        <v>0</v>
      </c>
      <c r="H209" s="206">
        <v>1000282556.84</v>
      </c>
    </row>
    <row r="210" spans="1:8" s="219" customFormat="1">
      <c r="A210" s="141" t="s">
        <v>160</v>
      </c>
      <c r="B210" s="142" t="s">
        <v>161</v>
      </c>
      <c r="C210" s="207">
        <v>0</v>
      </c>
      <c r="D210" s="207">
        <v>967621119.84000003</v>
      </c>
      <c r="E210" s="207">
        <v>8392229</v>
      </c>
      <c r="F210" s="207">
        <v>959228890.84000003</v>
      </c>
      <c r="G210" s="207">
        <v>0</v>
      </c>
      <c r="H210" s="208">
        <v>959228890.84000003</v>
      </c>
    </row>
    <row r="211" spans="1:8" s="219" customFormat="1">
      <c r="A211" s="143" t="s">
        <v>162</v>
      </c>
      <c r="B211" s="144" t="s">
        <v>163</v>
      </c>
      <c r="C211" s="209">
        <v>0</v>
      </c>
      <c r="D211" s="209">
        <v>523630134</v>
      </c>
      <c r="E211" s="209">
        <v>0</v>
      </c>
      <c r="F211" s="209">
        <v>523630134</v>
      </c>
      <c r="G211" s="209">
        <v>0</v>
      </c>
      <c r="H211" s="210">
        <v>523630134</v>
      </c>
    </row>
    <row r="212" spans="1:8" s="219" customFormat="1">
      <c r="A212" s="238" t="s">
        <v>449</v>
      </c>
      <c r="B212" s="230" t="s">
        <v>450</v>
      </c>
      <c r="C212" s="309">
        <v>0</v>
      </c>
      <c r="D212" s="309">
        <v>358485607</v>
      </c>
      <c r="E212" s="309">
        <v>0</v>
      </c>
      <c r="F212" s="309">
        <v>358485607</v>
      </c>
      <c r="G212" s="309">
        <v>0</v>
      </c>
      <c r="H212" s="310">
        <v>358485607</v>
      </c>
    </row>
    <row r="213" spans="1:8" s="219" customFormat="1">
      <c r="A213" s="238" t="s">
        <v>451</v>
      </c>
      <c r="B213" s="230" t="s">
        <v>450</v>
      </c>
      <c r="C213" s="309">
        <v>0</v>
      </c>
      <c r="D213" s="309">
        <v>358485607</v>
      </c>
      <c r="E213" s="309">
        <v>0</v>
      </c>
      <c r="F213" s="309">
        <v>358485607</v>
      </c>
      <c r="G213" s="309">
        <v>0</v>
      </c>
      <c r="H213" s="310">
        <v>358485607</v>
      </c>
    </row>
    <row r="214" spans="1:8" s="219" customFormat="1">
      <c r="A214" s="238" t="s">
        <v>455</v>
      </c>
      <c r="B214" s="230" t="s">
        <v>456</v>
      </c>
      <c r="C214" s="309">
        <v>0</v>
      </c>
      <c r="D214" s="309">
        <v>37383136</v>
      </c>
      <c r="E214" s="309">
        <v>0</v>
      </c>
      <c r="F214" s="309">
        <v>37383136</v>
      </c>
      <c r="G214" s="309">
        <v>0</v>
      </c>
      <c r="H214" s="310">
        <v>37383136</v>
      </c>
    </row>
    <row r="215" spans="1:8" s="219" customFormat="1">
      <c r="A215" s="238" t="s">
        <v>457</v>
      </c>
      <c r="B215" s="230" t="s">
        <v>456</v>
      </c>
      <c r="C215" s="309">
        <v>0</v>
      </c>
      <c r="D215" s="309">
        <v>37383136</v>
      </c>
      <c r="E215" s="309">
        <v>0</v>
      </c>
      <c r="F215" s="309">
        <v>37383136</v>
      </c>
      <c r="G215" s="309">
        <v>0</v>
      </c>
      <c r="H215" s="310">
        <v>37383136</v>
      </c>
    </row>
    <row r="216" spans="1:8" s="219" customFormat="1">
      <c r="A216" s="238" t="s">
        <v>458</v>
      </c>
      <c r="B216" s="230" t="s">
        <v>459</v>
      </c>
      <c r="C216" s="309">
        <v>0</v>
      </c>
      <c r="D216" s="309">
        <v>87609248</v>
      </c>
      <c r="E216" s="309">
        <v>0</v>
      </c>
      <c r="F216" s="309">
        <v>87609248</v>
      </c>
      <c r="G216" s="309">
        <v>0</v>
      </c>
      <c r="H216" s="310">
        <v>87609248</v>
      </c>
    </row>
    <row r="217" spans="1:8" s="219" customFormat="1">
      <c r="A217" s="238" t="s">
        <v>460</v>
      </c>
      <c r="B217" s="230" t="s">
        <v>459</v>
      </c>
      <c r="C217" s="309">
        <v>0</v>
      </c>
      <c r="D217" s="309">
        <v>87609248</v>
      </c>
      <c r="E217" s="309">
        <v>0</v>
      </c>
      <c r="F217" s="309">
        <v>87609248</v>
      </c>
      <c r="G217" s="309">
        <v>0</v>
      </c>
      <c r="H217" s="310">
        <v>87609248</v>
      </c>
    </row>
    <row r="218" spans="1:8" s="219" customFormat="1">
      <c r="A218" s="238" t="s">
        <v>461</v>
      </c>
      <c r="B218" s="230" t="s">
        <v>401</v>
      </c>
      <c r="C218" s="309">
        <v>0</v>
      </c>
      <c r="D218" s="309">
        <v>38426623</v>
      </c>
      <c r="E218" s="309">
        <v>0</v>
      </c>
      <c r="F218" s="309">
        <v>38426623</v>
      </c>
      <c r="G218" s="309">
        <v>0</v>
      </c>
      <c r="H218" s="310">
        <v>38426623</v>
      </c>
    </row>
    <row r="219" spans="1:8" s="219" customFormat="1">
      <c r="A219" s="238" t="s">
        <v>462</v>
      </c>
      <c r="B219" s="230" t="s">
        <v>463</v>
      </c>
      <c r="C219" s="309">
        <v>0</v>
      </c>
      <c r="D219" s="309">
        <v>38426623</v>
      </c>
      <c r="E219" s="309">
        <v>0</v>
      </c>
      <c r="F219" s="309">
        <v>38426623</v>
      </c>
      <c r="G219" s="309">
        <v>0</v>
      </c>
      <c r="H219" s="310">
        <v>38426623</v>
      </c>
    </row>
    <row r="220" spans="1:8" s="219" customFormat="1">
      <c r="A220" s="238" t="s">
        <v>464</v>
      </c>
      <c r="B220" s="230" t="s">
        <v>465</v>
      </c>
      <c r="C220" s="309">
        <v>0</v>
      </c>
      <c r="D220" s="309">
        <v>1064540</v>
      </c>
      <c r="E220" s="309">
        <v>0</v>
      </c>
      <c r="F220" s="309">
        <v>1064540</v>
      </c>
      <c r="G220" s="309">
        <v>0</v>
      </c>
      <c r="H220" s="310">
        <v>1064540</v>
      </c>
    </row>
    <row r="221" spans="1:8" s="219" customFormat="1">
      <c r="A221" s="238" t="s">
        <v>466</v>
      </c>
      <c r="B221" s="230" t="s">
        <v>467</v>
      </c>
      <c r="C221" s="309">
        <v>0</v>
      </c>
      <c r="D221" s="309">
        <v>1064540</v>
      </c>
      <c r="E221" s="309">
        <v>0</v>
      </c>
      <c r="F221" s="309">
        <v>1064540</v>
      </c>
      <c r="G221" s="309">
        <v>0</v>
      </c>
      <c r="H221" s="310">
        <v>1064540</v>
      </c>
    </row>
    <row r="222" spans="1:8" s="219" customFormat="1">
      <c r="A222" s="238" t="s">
        <v>468</v>
      </c>
      <c r="B222" s="230" t="s">
        <v>469</v>
      </c>
      <c r="C222" s="309">
        <v>0</v>
      </c>
      <c r="D222" s="309">
        <v>660980</v>
      </c>
      <c r="E222" s="309">
        <v>0</v>
      </c>
      <c r="F222" s="309">
        <v>660980</v>
      </c>
      <c r="G222" s="309">
        <v>0</v>
      </c>
      <c r="H222" s="310">
        <v>660980</v>
      </c>
    </row>
    <row r="223" spans="1:8" s="219" customFormat="1">
      <c r="A223" s="238" t="s">
        <v>470</v>
      </c>
      <c r="B223" s="230" t="s">
        <v>469</v>
      </c>
      <c r="C223" s="309">
        <v>0</v>
      </c>
      <c r="D223" s="309">
        <v>660980</v>
      </c>
      <c r="E223" s="309">
        <v>0</v>
      </c>
      <c r="F223" s="309">
        <v>660980</v>
      </c>
      <c r="G223" s="309">
        <v>0</v>
      </c>
      <c r="H223" s="310">
        <v>660980</v>
      </c>
    </row>
    <row r="224" spans="1:8" s="219" customFormat="1">
      <c r="A224" s="143" t="s">
        <v>164</v>
      </c>
      <c r="B224" s="144" t="s">
        <v>165</v>
      </c>
      <c r="C224" s="209">
        <v>0</v>
      </c>
      <c r="D224" s="209">
        <v>130569600</v>
      </c>
      <c r="E224" s="209">
        <v>0</v>
      </c>
      <c r="F224" s="209">
        <v>130569600</v>
      </c>
      <c r="G224" s="209">
        <v>0</v>
      </c>
      <c r="H224" s="210">
        <v>130569600</v>
      </c>
    </row>
    <row r="225" spans="1:8" s="219" customFormat="1">
      <c r="A225" s="238" t="s">
        <v>471</v>
      </c>
      <c r="B225" s="230" t="s">
        <v>418</v>
      </c>
      <c r="C225" s="309">
        <v>0</v>
      </c>
      <c r="D225" s="309">
        <v>19617800</v>
      </c>
      <c r="E225" s="309">
        <v>0</v>
      </c>
      <c r="F225" s="309">
        <v>19617800</v>
      </c>
      <c r="G225" s="309">
        <v>0</v>
      </c>
      <c r="H225" s="310">
        <v>19617800</v>
      </c>
    </row>
    <row r="226" spans="1:8" s="219" customFormat="1">
      <c r="A226" s="238" t="s">
        <v>472</v>
      </c>
      <c r="B226" s="230" t="s">
        <v>418</v>
      </c>
      <c r="C226" s="309">
        <v>0</v>
      </c>
      <c r="D226" s="309">
        <v>19617800</v>
      </c>
      <c r="E226" s="309">
        <v>0</v>
      </c>
      <c r="F226" s="309">
        <v>19617800</v>
      </c>
      <c r="G226" s="309">
        <v>0</v>
      </c>
      <c r="H226" s="310">
        <v>19617800</v>
      </c>
    </row>
    <row r="227" spans="1:8" s="219" customFormat="1">
      <c r="A227" s="238" t="s">
        <v>473</v>
      </c>
      <c r="B227" s="230" t="s">
        <v>474</v>
      </c>
      <c r="C227" s="309">
        <v>0</v>
      </c>
      <c r="D227" s="309">
        <v>44971500</v>
      </c>
      <c r="E227" s="309">
        <v>0</v>
      </c>
      <c r="F227" s="309">
        <v>44971500</v>
      </c>
      <c r="G227" s="309">
        <v>0</v>
      </c>
      <c r="H227" s="310">
        <v>44971500</v>
      </c>
    </row>
    <row r="228" spans="1:8" s="219" customFormat="1">
      <c r="A228" s="238" t="s">
        <v>475</v>
      </c>
      <c r="B228" s="230" t="s">
        <v>474</v>
      </c>
      <c r="C228" s="309">
        <v>0</v>
      </c>
      <c r="D228" s="309">
        <v>44971500</v>
      </c>
      <c r="E228" s="309">
        <v>0</v>
      </c>
      <c r="F228" s="309">
        <v>44971500</v>
      </c>
      <c r="G228" s="309">
        <v>0</v>
      </c>
      <c r="H228" s="310">
        <v>44971500</v>
      </c>
    </row>
    <row r="229" spans="1:8" s="219" customFormat="1">
      <c r="A229" s="238" t="s">
        <v>476</v>
      </c>
      <c r="B229" s="230" t="s">
        <v>477</v>
      </c>
      <c r="C229" s="309">
        <v>0</v>
      </c>
      <c r="D229" s="309">
        <v>2790300</v>
      </c>
      <c r="E229" s="309">
        <v>0</v>
      </c>
      <c r="F229" s="309">
        <v>2790300</v>
      </c>
      <c r="G229" s="309">
        <v>0</v>
      </c>
      <c r="H229" s="310">
        <v>2790300</v>
      </c>
    </row>
    <row r="230" spans="1:8" s="219" customFormat="1">
      <c r="A230" s="238" t="s">
        <v>478</v>
      </c>
      <c r="B230" s="230" t="s">
        <v>477</v>
      </c>
      <c r="C230" s="309">
        <v>0</v>
      </c>
      <c r="D230" s="309">
        <v>2790300</v>
      </c>
      <c r="E230" s="309">
        <v>0</v>
      </c>
      <c r="F230" s="309">
        <v>2790300</v>
      </c>
      <c r="G230" s="309">
        <v>0</v>
      </c>
      <c r="H230" s="310">
        <v>2790300</v>
      </c>
    </row>
    <row r="231" spans="1:8" s="219" customFormat="1" ht="25.5">
      <c r="A231" s="238" t="s">
        <v>479</v>
      </c>
      <c r="B231" s="230" t="s">
        <v>480</v>
      </c>
      <c r="C231" s="309">
        <v>0</v>
      </c>
      <c r="D231" s="309">
        <v>63190000</v>
      </c>
      <c r="E231" s="309">
        <v>0</v>
      </c>
      <c r="F231" s="309">
        <v>63190000</v>
      </c>
      <c r="G231" s="309">
        <v>0</v>
      </c>
      <c r="H231" s="310">
        <v>63190000</v>
      </c>
    </row>
    <row r="232" spans="1:8" s="219" customFormat="1" ht="25.5">
      <c r="A232" s="238" t="s">
        <v>481</v>
      </c>
      <c r="B232" s="230" t="s">
        <v>480</v>
      </c>
      <c r="C232" s="309">
        <v>0</v>
      </c>
      <c r="D232" s="309">
        <v>63190000</v>
      </c>
      <c r="E232" s="309">
        <v>0</v>
      </c>
      <c r="F232" s="309">
        <v>63190000</v>
      </c>
      <c r="G232" s="309">
        <v>0</v>
      </c>
      <c r="H232" s="310">
        <v>63190000</v>
      </c>
    </row>
    <row r="233" spans="1:8" s="219" customFormat="1">
      <c r="A233" s="143" t="s">
        <v>166</v>
      </c>
      <c r="B233" s="144" t="s">
        <v>167</v>
      </c>
      <c r="C233" s="209">
        <v>0</v>
      </c>
      <c r="D233" s="209">
        <v>24533400</v>
      </c>
      <c r="E233" s="209">
        <v>0</v>
      </c>
      <c r="F233" s="209">
        <v>24533400</v>
      </c>
      <c r="G233" s="209">
        <v>0</v>
      </c>
      <c r="H233" s="210">
        <v>24533400</v>
      </c>
    </row>
    <row r="234" spans="1:8" s="219" customFormat="1">
      <c r="A234" s="238" t="s">
        <v>482</v>
      </c>
      <c r="B234" s="230" t="s">
        <v>371</v>
      </c>
      <c r="C234" s="309">
        <v>0</v>
      </c>
      <c r="D234" s="309">
        <v>14714000</v>
      </c>
      <c r="E234" s="309">
        <v>0</v>
      </c>
      <c r="F234" s="309">
        <v>14714000</v>
      </c>
      <c r="G234" s="309">
        <v>0</v>
      </c>
      <c r="H234" s="310">
        <v>14714000</v>
      </c>
    </row>
    <row r="235" spans="1:8" s="219" customFormat="1">
      <c r="A235" s="238" t="s">
        <v>483</v>
      </c>
      <c r="B235" s="230" t="s">
        <v>371</v>
      </c>
      <c r="C235" s="309">
        <v>0</v>
      </c>
      <c r="D235" s="309">
        <v>14714000</v>
      </c>
      <c r="E235" s="309">
        <v>0</v>
      </c>
      <c r="F235" s="309">
        <v>14714000</v>
      </c>
      <c r="G235" s="309">
        <v>0</v>
      </c>
      <c r="H235" s="310">
        <v>14714000</v>
      </c>
    </row>
    <row r="236" spans="1:8" s="219" customFormat="1">
      <c r="A236" s="238" t="s">
        <v>484</v>
      </c>
      <c r="B236" s="230" t="s">
        <v>373</v>
      </c>
      <c r="C236" s="309">
        <v>0</v>
      </c>
      <c r="D236" s="309">
        <v>2456100</v>
      </c>
      <c r="E236" s="309">
        <v>0</v>
      </c>
      <c r="F236" s="309">
        <v>2456100</v>
      </c>
      <c r="G236" s="309">
        <v>0</v>
      </c>
      <c r="H236" s="310">
        <v>2456100</v>
      </c>
    </row>
    <row r="237" spans="1:8" s="219" customFormat="1">
      <c r="A237" s="238" t="s">
        <v>485</v>
      </c>
      <c r="B237" s="230" t="s">
        <v>373</v>
      </c>
      <c r="C237" s="309">
        <v>0</v>
      </c>
      <c r="D237" s="309">
        <v>2456100</v>
      </c>
      <c r="E237" s="309">
        <v>0</v>
      </c>
      <c r="F237" s="309">
        <v>2456100</v>
      </c>
      <c r="G237" s="309">
        <v>0</v>
      </c>
      <c r="H237" s="310">
        <v>2456100</v>
      </c>
    </row>
    <row r="238" spans="1:8" s="219" customFormat="1">
      <c r="A238" s="238" t="s">
        <v>486</v>
      </c>
      <c r="B238" s="230" t="s">
        <v>361</v>
      </c>
      <c r="C238" s="309">
        <v>0</v>
      </c>
      <c r="D238" s="309">
        <v>2456100</v>
      </c>
      <c r="E238" s="309">
        <v>0</v>
      </c>
      <c r="F238" s="309">
        <v>2456100</v>
      </c>
      <c r="G238" s="309">
        <v>0</v>
      </c>
      <c r="H238" s="310">
        <v>2456100</v>
      </c>
    </row>
    <row r="239" spans="1:8" s="219" customFormat="1">
      <c r="A239" s="238" t="s">
        <v>487</v>
      </c>
      <c r="B239" s="230" t="s">
        <v>361</v>
      </c>
      <c r="C239" s="309">
        <v>0</v>
      </c>
      <c r="D239" s="309">
        <v>2456100</v>
      </c>
      <c r="E239" s="309">
        <v>0</v>
      </c>
      <c r="F239" s="309">
        <v>2456100</v>
      </c>
      <c r="G239" s="309">
        <v>0</v>
      </c>
      <c r="H239" s="310">
        <v>2456100</v>
      </c>
    </row>
    <row r="240" spans="1:8" s="219" customFormat="1" ht="25.5">
      <c r="A240" s="238" t="s">
        <v>488</v>
      </c>
      <c r="B240" s="230" t="s">
        <v>359</v>
      </c>
      <c r="C240" s="309">
        <v>0</v>
      </c>
      <c r="D240" s="309">
        <v>4907200</v>
      </c>
      <c r="E240" s="309">
        <v>0</v>
      </c>
      <c r="F240" s="309">
        <v>4907200</v>
      </c>
      <c r="G240" s="309">
        <v>0</v>
      </c>
      <c r="H240" s="310">
        <v>4907200</v>
      </c>
    </row>
    <row r="241" spans="1:8" s="219" customFormat="1" ht="25.5">
      <c r="A241" s="238" t="s">
        <v>489</v>
      </c>
      <c r="B241" s="230" t="s">
        <v>359</v>
      </c>
      <c r="C241" s="309">
        <v>0</v>
      </c>
      <c r="D241" s="309">
        <v>4907200</v>
      </c>
      <c r="E241" s="309">
        <v>0</v>
      </c>
      <c r="F241" s="309">
        <v>4907200</v>
      </c>
      <c r="G241" s="309">
        <v>0</v>
      </c>
      <c r="H241" s="310">
        <v>4907200</v>
      </c>
    </row>
    <row r="242" spans="1:8" s="219" customFormat="1">
      <c r="A242" s="143" t="s">
        <v>168</v>
      </c>
      <c r="B242" s="144" t="s">
        <v>169</v>
      </c>
      <c r="C242" s="209">
        <v>0</v>
      </c>
      <c r="D242" s="209">
        <v>177331971</v>
      </c>
      <c r="E242" s="209">
        <v>0</v>
      </c>
      <c r="F242" s="209">
        <v>177331971</v>
      </c>
      <c r="G242" s="209">
        <v>0</v>
      </c>
      <c r="H242" s="210">
        <v>177331971</v>
      </c>
    </row>
    <row r="243" spans="1:8" s="219" customFormat="1">
      <c r="A243" s="238" t="s">
        <v>490</v>
      </c>
      <c r="B243" s="230" t="s">
        <v>389</v>
      </c>
      <c r="C243" s="309">
        <v>0</v>
      </c>
      <c r="D243" s="309">
        <v>29517791</v>
      </c>
      <c r="E243" s="309">
        <v>0</v>
      </c>
      <c r="F243" s="309">
        <v>29517791</v>
      </c>
      <c r="G243" s="309">
        <v>0</v>
      </c>
      <c r="H243" s="310">
        <v>29517791</v>
      </c>
    </row>
    <row r="244" spans="1:8" s="219" customFormat="1">
      <c r="A244" s="238" t="s">
        <v>491</v>
      </c>
      <c r="B244" s="230" t="s">
        <v>389</v>
      </c>
      <c r="C244" s="309">
        <v>0</v>
      </c>
      <c r="D244" s="309">
        <v>29517791</v>
      </c>
      <c r="E244" s="309">
        <v>0</v>
      </c>
      <c r="F244" s="309">
        <v>29517791</v>
      </c>
      <c r="G244" s="309">
        <v>0</v>
      </c>
      <c r="H244" s="310">
        <v>29517791</v>
      </c>
    </row>
    <row r="245" spans="1:8" s="219" customFormat="1">
      <c r="A245" s="238" t="s">
        <v>492</v>
      </c>
      <c r="B245" s="230" t="s">
        <v>386</v>
      </c>
      <c r="C245" s="309">
        <v>0</v>
      </c>
      <c r="D245" s="309">
        <v>52071334</v>
      </c>
      <c r="E245" s="309">
        <v>0</v>
      </c>
      <c r="F245" s="309">
        <v>52071334</v>
      </c>
      <c r="G245" s="309">
        <v>0</v>
      </c>
      <c r="H245" s="310">
        <v>52071334</v>
      </c>
    </row>
    <row r="246" spans="1:8" s="219" customFormat="1">
      <c r="A246" s="238" t="s">
        <v>493</v>
      </c>
      <c r="B246" s="230" t="s">
        <v>386</v>
      </c>
      <c r="C246" s="309">
        <v>0</v>
      </c>
      <c r="D246" s="309">
        <v>52071334</v>
      </c>
      <c r="E246" s="309">
        <v>0</v>
      </c>
      <c r="F246" s="309">
        <v>52071334</v>
      </c>
      <c r="G246" s="309">
        <v>0</v>
      </c>
      <c r="H246" s="310">
        <v>52071334</v>
      </c>
    </row>
    <row r="247" spans="1:8" s="219" customFormat="1">
      <c r="A247" s="238" t="s">
        <v>494</v>
      </c>
      <c r="B247" s="230" t="s">
        <v>392</v>
      </c>
      <c r="C247" s="309">
        <v>0</v>
      </c>
      <c r="D247" s="309">
        <v>25088759</v>
      </c>
      <c r="E247" s="309">
        <v>0</v>
      </c>
      <c r="F247" s="309">
        <v>25088759</v>
      </c>
      <c r="G247" s="309">
        <v>0</v>
      </c>
      <c r="H247" s="310">
        <v>25088759</v>
      </c>
    </row>
    <row r="248" spans="1:8" s="219" customFormat="1">
      <c r="A248" s="238" t="s">
        <v>495</v>
      </c>
      <c r="B248" s="230" t="s">
        <v>392</v>
      </c>
      <c r="C248" s="309">
        <v>0</v>
      </c>
      <c r="D248" s="309">
        <v>25088759</v>
      </c>
      <c r="E248" s="309">
        <v>0</v>
      </c>
      <c r="F248" s="309">
        <v>25088759</v>
      </c>
      <c r="G248" s="309">
        <v>0</v>
      </c>
      <c r="H248" s="310">
        <v>25088759</v>
      </c>
    </row>
    <row r="249" spans="1:8" s="219" customFormat="1">
      <c r="A249" s="238" t="s">
        <v>496</v>
      </c>
      <c r="B249" s="230" t="s">
        <v>398</v>
      </c>
      <c r="C249" s="309">
        <v>0</v>
      </c>
      <c r="D249" s="309">
        <v>46688437</v>
      </c>
      <c r="E249" s="309">
        <v>0</v>
      </c>
      <c r="F249" s="309">
        <v>46688437</v>
      </c>
      <c r="G249" s="309">
        <v>0</v>
      </c>
      <c r="H249" s="310">
        <v>46688437</v>
      </c>
    </row>
    <row r="250" spans="1:8" s="219" customFormat="1">
      <c r="A250" s="238" t="s">
        <v>497</v>
      </c>
      <c r="B250" s="230" t="s">
        <v>398</v>
      </c>
      <c r="C250" s="309">
        <v>0</v>
      </c>
      <c r="D250" s="309">
        <v>46688437</v>
      </c>
      <c r="E250" s="309">
        <v>0</v>
      </c>
      <c r="F250" s="309">
        <v>46688437</v>
      </c>
      <c r="G250" s="309">
        <v>0</v>
      </c>
      <c r="H250" s="310">
        <v>46688437</v>
      </c>
    </row>
    <row r="251" spans="1:8" s="219" customFormat="1">
      <c r="A251" s="238" t="s">
        <v>498</v>
      </c>
      <c r="B251" s="230" t="s">
        <v>395</v>
      </c>
      <c r="C251" s="309">
        <v>0</v>
      </c>
      <c r="D251" s="309">
        <v>21617920</v>
      </c>
      <c r="E251" s="309">
        <v>0</v>
      </c>
      <c r="F251" s="309">
        <v>21617920</v>
      </c>
      <c r="G251" s="309">
        <v>0</v>
      </c>
      <c r="H251" s="310">
        <v>21617920</v>
      </c>
    </row>
    <row r="252" spans="1:8" s="219" customFormat="1">
      <c r="A252" s="238" t="s">
        <v>499</v>
      </c>
      <c r="B252" s="230" t="s">
        <v>395</v>
      </c>
      <c r="C252" s="309">
        <v>0</v>
      </c>
      <c r="D252" s="309">
        <v>21617920</v>
      </c>
      <c r="E252" s="309">
        <v>0</v>
      </c>
      <c r="F252" s="309">
        <v>21617920</v>
      </c>
      <c r="G252" s="309">
        <v>0</v>
      </c>
      <c r="H252" s="310">
        <v>21617920</v>
      </c>
    </row>
    <row r="253" spans="1:8" s="219" customFormat="1">
      <c r="A253" s="238" t="s">
        <v>500</v>
      </c>
      <c r="B253" s="230" t="s">
        <v>404</v>
      </c>
      <c r="C253" s="309">
        <v>0</v>
      </c>
      <c r="D253" s="309">
        <v>2347730</v>
      </c>
      <c r="E253" s="309">
        <v>0</v>
      </c>
      <c r="F253" s="309">
        <v>2347730</v>
      </c>
      <c r="G253" s="309">
        <v>0</v>
      </c>
      <c r="H253" s="310">
        <v>2347730</v>
      </c>
    </row>
    <row r="254" spans="1:8" s="219" customFormat="1">
      <c r="A254" s="238" t="s">
        <v>501</v>
      </c>
      <c r="B254" s="230" t="s">
        <v>404</v>
      </c>
      <c r="C254" s="309">
        <v>0</v>
      </c>
      <c r="D254" s="309">
        <v>2347730</v>
      </c>
      <c r="E254" s="309">
        <v>0</v>
      </c>
      <c r="F254" s="309">
        <v>2347730</v>
      </c>
      <c r="G254" s="309">
        <v>0</v>
      </c>
      <c r="H254" s="310">
        <v>2347730</v>
      </c>
    </row>
    <row r="255" spans="1:8" s="219" customFormat="1">
      <c r="A255" s="143" t="s">
        <v>172</v>
      </c>
      <c r="B255" s="144" t="s">
        <v>173</v>
      </c>
      <c r="C255" s="209">
        <v>0</v>
      </c>
      <c r="D255" s="209">
        <v>111556014.84</v>
      </c>
      <c r="E255" s="209">
        <v>8392229</v>
      </c>
      <c r="F255" s="209">
        <v>103163785.84</v>
      </c>
      <c r="G255" s="209">
        <v>0</v>
      </c>
      <c r="H255" s="210">
        <v>103163785.84</v>
      </c>
    </row>
    <row r="256" spans="1:8" s="219" customFormat="1">
      <c r="A256" s="238" t="s">
        <v>502</v>
      </c>
      <c r="B256" s="230" t="s">
        <v>375</v>
      </c>
      <c r="C256" s="309">
        <v>0</v>
      </c>
      <c r="D256" s="309">
        <v>4992549</v>
      </c>
      <c r="E256" s="309">
        <v>2179</v>
      </c>
      <c r="F256" s="309">
        <v>4990370</v>
      </c>
      <c r="G256" s="309">
        <v>0</v>
      </c>
      <c r="H256" s="310">
        <v>4990370</v>
      </c>
    </row>
    <row r="257" spans="1:8" s="219" customFormat="1">
      <c r="A257" s="238" t="s">
        <v>503</v>
      </c>
      <c r="B257" s="230" t="s">
        <v>375</v>
      </c>
      <c r="C257" s="309">
        <v>0</v>
      </c>
      <c r="D257" s="309">
        <v>4992549</v>
      </c>
      <c r="E257" s="309">
        <v>2179</v>
      </c>
      <c r="F257" s="309">
        <v>4990370</v>
      </c>
      <c r="G257" s="309">
        <v>0</v>
      </c>
      <c r="H257" s="310">
        <v>4990370</v>
      </c>
    </row>
    <row r="258" spans="1:8" s="219" customFormat="1">
      <c r="A258" s="238" t="s">
        <v>504</v>
      </c>
      <c r="B258" s="230" t="s">
        <v>380</v>
      </c>
      <c r="C258" s="309">
        <v>0</v>
      </c>
      <c r="D258" s="309">
        <v>8390050</v>
      </c>
      <c r="E258" s="309">
        <v>8390050</v>
      </c>
      <c r="F258" s="309">
        <v>0</v>
      </c>
      <c r="G258" s="309">
        <v>0</v>
      </c>
      <c r="H258" s="310">
        <v>0</v>
      </c>
    </row>
    <row r="259" spans="1:8" s="219" customFormat="1">
      <c r="A259" s="238" t="s">
        <v>505</v>
      </c>
      <c r="B259" s="230" t="s">
        <v>380</v>
      </c>
      <c r="C259" s="309">
        <v>0</v>
      </c>
      <c r="D259" s="309">
        <v>8390050</v>
      </c>
      <c r="E259" s="309">
        <v>8390050</v>
      </c>
      <c r="F259" s="309">
        <v>0</v>
      </c>
      <c r="G259" s="309">
        <v>0</v>
      </c>
      <c r="H259" s="310">
        <v>0</v>
      </c>
    </row>
    <row r="260" spans="1:8" s="219" customFormat="1" ht="25.5">
      <c r="A260" s="238" t="s">
        <v>506</v>
      </c>
      <c r="B260" s="230" t="s">
        <v>275</v>
      </c>
      <c r="C260" s="309">
        <v>0</v>
      </c>
      <c r="D260" s="309">
        <v>20568263</v>
      </c>
      <c r="E260" s="309">
        <v>0</v>
      </c>
      <c r="F260" s="309">
        <v>20568263</v>
      </c>
      <c r="G260" s="309">
        <v>0</v>
      </c>
      <c r="H260" s="310">
        <v>20568263</v>
      </c>
    </row>
    <row r="261" spans="1:8" s="219" customFormat="1" ht="25.5">
      <c r="A261" s="238" t="s">
        <v>507</v>
      </c>
      <c r="B261" s="230" t="s">
        <v>275</v>
      </c>
      <c r="C261" s="309">
        <v>0</v>
      </c>
      <c r="D261" s="309">
        <v>20568263</v>
      </c>
      <c r="E261" s="309">
        <v>0</v>
      </c>
      <c r="F261" s="309">
        <v>20568263</v>
      </c>
      <c r="G261" s="309">
        <v>0</v>
      </c>
      <c r="H261" s="310">
        <v>20568263</v>
      </c>
    </row>
    <row r="262" spans="1:8" s="219" customFormat="1">
      <c r="A262" s="238" t="s">
        <v>508</v>
      </c>
      <c r="B262" s="230" t="s">
        <v>509</v>
      </c>
      <c r="C262" s="309">
        <v>0</v>
      </c>
      <c r="D262" s="309">
        <v>17554087</v>
      </c>
      <c r="E262" s="309">
        <v>0</v>
      </c>
      <c r="F262" s="309">
        <v>17554087</v>
      </c>
      <c r="G262" s="309">
        <v>0</v>
      </c>
      <c r="H262" s="310">
        <v>17554087</v>
      </c>
    </row>
    <row r="263" spans="1:8" s="219" customFormat="1">
      <c r="A263" s="238" t="s">
        <v>510</v>
      </c>
      <c r="B263" s="230" t="s">
        <v>509</v>
      </c>
      <c r="C263" s="309">
        <v>0</v>
      </c>
      <c r="D263" s="309">
        <v>17554087</v>
      </c>
      <c r="E263" s="309">
        <v>0</v>
      </c>
      <c r="F263" s="309">
        <v>17554087</v>
      </c>
      <c r="G263" s="309">
        <v>0</v>
      </c>
      <c r="H263" s="310">
        <v>17554087</v>
      </c>
    </row>
    <row r="264" spans="1:8" s="219" customFormat="1">
      <c r="A264" s="238" t="s">
        <v>511</v>
      </c>
      <c r="B264" s="230" t="s">
        <v>327</v>
      </c>
      <c r="C264" s="309">
        <v>0</v>
      </c>
      <c r="D264" s="309">
        <v>60051065.840000004</v>
      </c>
      <c r="E264" s="309">
        <v>0</v>
      </c>
      <c r="F264" s="309">
        <v>60051065.840000004</v>
      </c>
      <c r="G264" s="309">
        <v>0</v>
      </c>
      <c r="H264" s="310">
        <v>60051065.840000004</v>
      </c>
    </row>
    <row r="265" spans="1:8" s="219" customFormat="1">
      <c r="A265" s="238" t="s">
        <v>512</v>
      </c>
      <c r="B265" s="230" t="s">
        <v>327</v>
      </c>
      <c r="C265" s="309">
        <v>0</v>
      </c>
      <c r="D265" s="309">
        <v>60051065.840000004</v>
      </c>
      <c r="E265" s="309">
        <v>0</v>
      </c>
      <c r="F265" s="309">
        <v>60051065.840000004</v>
      </c>
      <c r="G265" s="309">
        <v>0</v>
      </c>
      <c r="H265" s="310">
        <v>60051065.840000004</v>
      </c>
    </row>
    <row r="266" spans="1:8" s="219" customFormat="1" ht="25.5">
      <c r="A266" s="141" t="s">
        <v>176</v>
      </c>
      <c r="B266" s="142" t="s">
        <v>177</v>
      </c>
      <c r="C266" s="207">
        <v>0</v>
      </c>
      <c r="D266" s="207">
        <v>41053345</v>
      </c>
      <c r="E266" s="207">
        <v>0</v>
      </c>
      <c r="F266" s="207">
        <v>41053345</v>
      </c>
      <c r="G266" s="207">
        <v>0</v>
      </c>
      <c r="H266" s="208">
        <v>41053345</v>
      </c>
    </row>
    <row r="267" spans="1:8" s="219" customFormat="1">
      <c r="A267" s="143" t="s">
        <v>179</v>
      </c>
      <c r="B267" s="144" t="s">
        <v>182</v>
      </c>
      <c r="C267" s="209">
        <v>0</v>
      </c>
      <c r="D267" s="209">
        <v>25102184</v>
      </c>
      <c r="E267" s="209">
        <v>0</v>
      </c>
      <c r="F267" s="209">
        <v>25102184</v>
      </c>
      <c r="G267" s="209">
        <v>0</v>
      </c>
      <c r="H267" s="210">
        <v>25102184</v>
      </c>
    </row>
    <row r="268" spans="1:8" s="219" customFormat="1">
      <c r="A268" s="238" t="s">
        <v>513</v>
      </c>
      <c r="B268" s="230" t="s">
        <v>219</v>
      </c>
      <c r="C268" s="309">
        <v>0</v>
      </c>
      <c r="D268" s="309">
        <v>6665819</v>
      </c>
      <c r="E268" s="309">
        <v>0</v>
      </c>
      <c r="F268" s="309">
        <v>6665819</v>
      </c>
      <c r="G268" s="309">
        <v>0</v>
      </c>
      <c r="H268" s="310">
        <v>6665819</v>
      </c>
    </row>
    <row r="269" spans="1:8" s="219" customFormat="1">
      <c r="A269" s="238" t="s">
        <v>514</v>
      </c>
      <c r="B269" s="230" t="s">
        <v>233</v>
      </c>
      <c r="C269" s="309">
        <v>0</v>
      </c>
      <c r="D269" s="309">
        <v>6108527</v>
      </c>
      <c r="E269" s="309">
        <v>0</v>
      </c>
      <c r="F269" s="309">
        <v>6108527</v>
      </c>
      <c r="G269" s="309">
        <v>0</v>
      </c>
      <c r="H269" s="310">
        <v>6108527</v>
      </c>
    </row>
    <row r="270" spans="1:8" s="219" customFormat="1">
      <c r="A270" s="238" t="s">
        <v>515</v>
      </c>
      <c r="B270" s="230" t="s">
        <v>236</v>
      </c>
      <c r="C270" s="309">
        <v>0</v>
      </c>
      <c r="D270" s="309">
        <v>484375</v>
      </c>
      <c r="E270" s="309">
        <v>0</v>
      </c>
      <c r="F270" s="309">
        <v>484375</v>
      </c>
      <c r="G270" s="309">
        <v>0</v>
      </c>
      <c r="H270" s="310">
        <v>484375</v>
      </c>
    </row>
    <row r="271" spans="1:8" s="219" customFormat="1">
      <c r="A271" s="238" t="s">
        <v>516</v>
      </c>
      <c r="B271" s="230" t="s">
        <v>239</v>
      </c>
      <c r="C271" s="309">
        <v>0</v>
      </c>
      <c r="D271" s="309">
        <v>72917</v>
      </c>
      <c r="E271" s="309">
        <v>0</v>
      </c>
      <c r="F271" s="309">
        <v>72917</v>
      </c>
      <c r="G271" s="309">
        <v>0</v>
      </c>
      <c r="H271" s="310">
        <v>72917</v>
      </c>
    </row>
    <row r="272" spans="1:8" s="219" customFormat="1">
      <c r="A272" s="238" t="s">
        <v>517</v>
      </c>
      <c r="B272" s="230" t="s">
        <v>223</v>
      </c>
      <c r="C272" s="309">
        <v>0</v>
      </c>
      <c r="D272" s="309">
        <v>1532066</v>
      </c>
      <c r="E272" s="309">
        <v>0</v>
      </c>
      <c r="F272" s="309">
        <v>1532066</v>
      </c>
      <c r="G272" s="309">
        <v>0</v>
      </c>
      <c r="H272" s="310">
        <v>1532066</v>
      </c>
    </row>
    <row r="273" spans="1:8" s="219" customFormat="1">
      <c r="A273" s="238" t="s">
        <v>518</v>
      </c>
      <c r="B273" s="230" t="s">
        <v>225</v>
      </c>
      <c r="C273" s="309">
        <v>0</v>
      </c>
      <c r="D273" s="309">
        <v>243745</v>
      </c>
      <c r="E273" s="309">
        <v>0</v>
      </c>
      <c r="F273" s="309">
        <v>243745</v>
      </c>
      <c r="G273" s="309">
        <v>0</v>
      </c>
      <c r="H273" s="310">
        <v>243745</v>
      </c>
    </row>
    <row r="274" spans="1:8" s="219" customFormat="1">
      <c r="A274" s="238" t="s">
        <v>519</v>
      </c>
      <c r="B274" s="230" t="s">
        <v>244</v>
      </c>
      <c r="C274" s="309">
        <v>0</v>
      </c>
      <c r="D274" s="309">
        <v>1288321</v>
      </c>
      <c r="E274" s="309">
        <v>0</v>
      </c>
      <c r="F274" s="309">
        <v>1288321</v>
      </c>
      <c r="G274" s="309">
        <v>0</v>
      </c>
      <c r="H274" s="310">
        <v>1288321</v>
      </c>
    </row>
    <row r="275" spans="1:8" s="219" customFormat="1">
      <c r="A275" s="238" t="s">
        <v>520</v>
      </c>
      <c r="B275" s="230" t="s">
        <v>227</v>
      </c>
      <c r="C275" s="309">
        <v>0</v>
      </c>
      <c r="D275" s="309">
        <v>14886933</v>
      </c>
      <c r="E275" s="309">
        <v>0</v>
      </c>
      <c r="F275" s="309">
        <v>14886933</v>
      </c>
      <c r="G275" s="309">
        <v>0</v>
      </c>
      <c r="H275" s="310">
        <v>14886933</v>
      </c>
    </row>
    <row r="276" spans="1:8" s="219" customFormat="1">
      <c r="A276" s="238" t="s">
        <v>521</v>
      </c>
      <c r="B276" s="230" t="s">
        <v>229</v>
      </c>
      <c r="C276" s="309">
        <v>0</v>
      </c>
      <c r="D276" s="309">
        <v>902622</v>
      </c>
      <c r="E276" s="309">
        <v>0</v>
      </c>
      <c r="F276" s="309">
        <v>902622</v>
      </c>
      <c r="G276" s="309">
        <v>0</v>
      </c>
      <c r="H276" s="310">
        <v>902622</v>
      </c>
    </row>
    <row r="277" spans="1:8" s="219" customFormat="1">
      <c r="A277" s="238" t="s">
        <v>522</v>
      </c>
      <c r="B277" s="230" t="s">
        <v>231</v>
      </c>
      <c r="C277" s="309">
        <v>0</v>
      </c>
      <c r="D277" s="309">
        <v>13984311</v>
      </c>
      <c r="E277" s="309">
        <v>0</v>
      </c>
      <c r="F277" s="309">
        <v>13984311</v>
      </c>
      <c r="G277" s="309">
        <v>0</v>
      </c>
      <c r="H277" s="310">
        <v>13984311</v>
      </c>
    </row>
    <row r="278" spans="1:8" s="219" customFormat="1">
      <c r="A278" s="238" t="s">
        <v>523</v>
      </c>
      <c r="B278" s="230" t="s">
        <v>264</v>
      </c>
      <c r="C278" s="309">
        <v>0</v>
      </c>
      <c r="D278" s="309">
        <v>2017366</v>
      </c>
      <c r="E278" s="309">
        <v>0</v>
      </c>
      <c r="F278" s="309">
        <v>2017366</v>
      </c>
      <c r="G278" s="309">
        <v>0</v>
      </c>
      <c r="H278" s="310">
        <v>2017366</v>
      </c>
    </row>
    <row r="279" spans="1:8" s="219" customFormat="1">
      <c r="A279" s="238" t="s">
        <v>524</v>
      </c>
      <c r="B279" s="230" t="s">
        <v>251</v>
      </c>
      <c r="C279" s="309">
        <v>0</v>
      </c>
      <c r="D279" s="309">
        <v>2017366</v>
      </c>
      <c r="E279" s="309">
        <v>0</v>
      </c>
      <c r="F279" s="309">
        <v>2017366</v>
      </c>
      <c r="G279" s="309">
        <v>0</v>
      </c>
      <c r="H279" s="310">
        <v>2017366</v>
      </c>
    </row>
    <row r="280" spans="1:8" s="219" customFormat="1">
      <c r="A280" s="143" t="s">
        <v>181</v>
      </c>
      <c r="B280" s="144" t="s">
        <v>184</v>
      </c>
      <c r="C280" s="209">
        <v>0</v>
      </c>
      <c r="D280" s="209">
        <v>15951161</v>
      </c>
      <c r="E280" s="209">
        <v>0</v>
      </c>
      <c r="F280" s="209">
        <v>15951161</v>
      </c>
      <c r="G280" s="209">
        <v>0</v>
      </c>
      <c r="H280" s="210">
        <v>15951161</v>
      </c>
    </row>
    <row r="281" spans="1:8" s="219" customFormat="1">
      <c r="A281" s="238" t="s">
        <v>525</v>
      </c>
      <c r="B281" s="230" t="s">
        <v>285</v>
      </c>
      <c r="C281" s="309">
        <v>0</v>
      </c>
      <c r="D281" s="309">
        <v>15951161</v>
      </c>
      <c r="E281" s="309">
        <v>0</v>
      </c>
      <c r="F281" s="309">
        <v>15951161</v>
      </c>
      <c r="G281" s="309">
        <v>0</v>
      </c>
      <c r="H281" s="310">
        <v>15951161</v>
      </c>
    </row>
    <row r="282" spans="1:8" s="219" customFormat="1">
      <c r="A282" s="238" t="s">
        <v>526</v>
      </c>
      <c r="B282" s="230" t="s">
        <v>285</v>
      </c>
      <c r="C282" s="309">
        <v>0</v>
      </c>
      <c r="D282" s="309">
        <v>15951161</v>
      </c>
      <c r="E282" s="309">
        <v>0</v>
      </c>
      <c r="F282" s="309">
        <v>15951161</v>
      </c>
      <c r="G282" s="309">
        <v>0</v>
      </c>
      <c r="H282" s="310">
        <v>15951161</v>
      </c>
    </row>
    <row r="283" spans="1:8" s="219" customFormat="1">
      <c r="A283" s="141" t="s">
        <v>186</v>
      </c>
      <c r="B283" s="142" t="s">
        <v>188</v>
      </c>
      <c r="C283" s="207">
        <v>0</v>
      </c>
      <c r="D283" s="207">
        <v>321</v>
      </c>
      <c r="E283" s="207">
        <v>0</v>
      </c>
      <c r="F283" s="207">
        <v>321</v>
      </c>
      <c r="G283" s="207">
        <v>0</v>
      </c>
      <c r="H283" s="208">
        <v>321</v>
      </c>
    </row>
    <row r="284" spans="1:8" s="219" customFormat="1">
      <c r="A284" s="143" t="s">
        <v>529</v>
      </c>
      <c r="B284" s="144" t="s">
        <v>189</v>
      </c>
      <c r="C284" s="209">
        <v>0</v>
      </c>
      <c r="D284" s="209">
        <v>321</v>
      </c>
      <c r="E284" s="209">
        <v>0</v>
      </c>
      <c r="F284" s="209">
        <v>321</v>
      </c>
      <c r="G284" s="209">
        <v>0</v>
      </c>
      <c r="H284" s="210">
        <v>321</v>
      </c>
    </row>
    <row r="285" spans="1:8" s="219" customFormat="1">
      <c r="A285" s="238" t="s">
        <v>530</v>
      </c>
      <c r="B285" s="230" t="s">
        <v>531</v>
      </c>
      <c r="C285" s="309">
        <v>0</v>
      </c>
      <c r="D285" s="309">
        <v>321</v>
      </c>
      <c r="E285" s="309">
        <v>0</v>
      </c>
      <c r="F285" s="309">
        <v>321</v>
      </c>
      <c r="G285" s="309">
        <v>0</v>
      </c>
      <c r="H285" s="310">
        <v>321</v>
      </c>
    </row>
    <row r="286" spans="1:8" s="219" customFormat="1">
      <c r="A286" s="238" t="s">
        <v>532</v>
      </c>
      <c r="B286" s="230" t="s">
        <v>448</v>
      </c>
      <c r="C286" s="309">
        <v>0</v>
      </c>
      <c r="D286" s="309">
        <v>321</v>
      </c>
      <c r="E286" s="309">
        <v>0</v>
      </c>
      <c r="F286" s="309">
        <v>321</v>
      </c>
      <c r="G286" s="309">
        <v>0</v>
      </c>
      <c r="H286" s="310">
        <v>321</v>
      </c>
    </row>
    <row r="287" spans="1:8" s="219" customFormat="1">
      <c r="A287" s="139" t="s">
        <v>103</v>
      </c>
      <c r="B287" s="140" t="s">
        <v>97</v>
      </c>
      <c r="C287" s="205">
        <v>0</v>
      </c>
      <c r="D287" s="205">
        <v>183759958</v>
      </c>
      <c r="E287" s="205">
        <v>183759958</v>
      </c>
      <c r="F287" s="205">
        <v>0</v>
      </c>
      <c r="G287" s="205">
        <v>0</v>
      </c>
      <c r="H287" s="206">
        <v>0</v>
      </c>
    </row>
    <row r="288" spans="1:8" s="219" customFormat="1">
      <c r="A288" s="141" t="s">
        <v>537</v>
      </c>
      <c r="B288" s="142" t="s">
        <v>100</v>
      </c>
      <c r="C288" s="207">
        <v>347088385</v>
      </c>
      <c r="D288" s="207">
        <v>0</v>
      </c>
      <c r="E288" s="207">
        <v>0</v>
      </c>
      <c r="F288" s="207">
        <v>347088385</v>
      </c>
      <c r="G288" s="207">
        <v>0</v>
      </c>
      <c r="H288" s="208">
        <v>347088385</v>
      </c>
    </row>
    <row r="289" spans="1:8" s="219" customFormat="1">
      <c r="A289" s="143" t="s">
        <v>538</v>
      </c>
      <c r="B289" s="144" t="s">
        <v>104</v>
      </c>
      <c r="C289" s="209">
        <v>347088385</v>
      </c>
      <c r="D289" s="209">
        <v>0</v>
      </c>
      <c r="E289" s="209">
        <v>0</v>
      </c>
      <c r="F289" s="209">
        <v>347088385</v>
      </c>
      <c r="G289" s="209">
        <v>0</v>
      </c>
      <c r="H289" s="210">
        <v>347088385</v>
      </c>
    </row>
    <row r="290" spans="1:8" s="219" customFormat="1">
      <c r="A290" s="238" t="s">
        <v>539</v>
      </c>
      <c r="B290" s="230" t="s">
        <v>540</v>
      </c>
      <c r="C290" s="309">
        <v>347088385</v>
      </c>
      <c r="D290" s="309">
        <v>0</v>
      </c>
      <c r="E290" s="309">
        <v>0</v>
      </c>
      <c r="F290" s="309">
        <v>347088385</v>
      </c>
      <c r="G290" s="309">
        <v>0</v>
      </c>
      <c r="H290" s="310">
        <v>347088385</v>
      </c>
    </row>
    <row r="291" spans="1:8" s="219" customFormat="1">
      <c r="A291" s="238" t="s">
        <v>541</v>
      </c>
      <c r="B291" s="230" t="s">
        <v>540</v>
      </c>
      <c r="C291" s="309">
        <v>347088385</v>
      </c>
      <c r="D291" s="309">
        <v>0</v>
      </c>
      <c r="E291" s="309">
        <v>0</v>
      </c>
      <c r="F291" s="309">
        <v>347088385</v>
      </c>
      <c r="G291" s="309">
        <v>0</v>
      </c>
      <c r="H291" s="310">
        <v>347088385</v>
      </c>
    </row>
    <row r="292" spans="1:8" s="219" customFormat="1">
      <c r="A292" s="141" t="s">
        <v>107</v>
      </c>
      <c r="B292" s="142" t="s">
        <v>108</v>
      </c>
      <c r="C292" s="207">
        <v>1311729843.9000001</v>
      </c>
      <c r="D292" s="207">
        <v>16749410</v>
      </c>
      <c r="E292" s="207">
        <v>167010548</v>
      </c>
      <c r="F292" s="207">
        <v>1161468705.9000001</v>
      </c>
      <c r="G292" s="207">
        <v>0</v>
      </c>
      <c r="H292" s="208">
        <v>1161468705.9000001</v>
      </c>
    </row>
    <row r="293" spans="1:8" s="219" customFormat="1">
      <c r="A293" s="143" t="s">
        <v>542</v>
      </c>
      <c r="B293" s="144" t="s">
        <v>112</v>
      </c>
      <c r="C293" s="209">
        <v>261811362</v>
      </c>
      <c r="D293" s="209">
        <v>0</v>
      </c>
      <c r="E293" s="209">
        <v>0</v>
      </c>
      <c r="F293" s="209">
        <v>261811362</v>
      </c>
      <c r="G293" s="209">
        <v>0</v>
      </c>
      <c r="H293" s="210">
        <v>261811362</v>
      </c>
    </row>
    <row r="294" spans="1:8" s="219" customFormat="1">
      <c r="A294" s="238" t="s">
        <v>543</v>
      </c>
      <c r="B294" s="230" t="s">
        <v>544</v>
      </c>
      <c r="C294" s="309">
        <v>261811362</v>
      </c>
      <c r="D294" s="309">
        <v>0</v>
      </c>
      <c r="E294" s="309">
        <v>0</v>
      </c>
      <c r="F294" s="309">
        <v>261811362</v>
      </c>
      <c r="G294" s="309">
        <v>0</v>
      </c>
      <c r="H294" s="310">
        <v>261811362</v>
      </c>
    </row>
    <row r="295" spans="1:8" s="219" customFormat="1">
      <c r="A295" s="238" t="s">
        <v>545</v>
      </c>
      <c r="B295" s="230" t="s">
        <v>544</v>
      </c>
      <c r="C295" s="309">
        <v>261811362</v>
      </c>
      <c r="D295" s="309">
        <v>0</v>
      </c>
      <c r="E295" s="309">
        <v>0</v>
      </c>
      <c r="F295" s="309">
        <v>261811362</v>
      </c>
      <c r="G295" s="309">
        <v>0</v>
      </c>
      <c r="H295" s="310">
        <v>261811362</v>
      </c>
    </row>
    <row r="296" spans="1:8" s="219" customFormat="1">
      <c r="A296" s="143" t="s">
        <v>111</v>
      </c>
      <c r="B296" s="144" t="s">
        <v>115</v>
      </c>
      <c r="C296" s="209">
        <v>1049918481.9</v>
      </c>
      <c r="D296" s="209">
        <v>16749410</v>
      </c>
      <c r="E296" s="209">
        <v>167010548</v>
      </c>
      <c r="F296" s="209">
        <v>899657343.89999998</v>
      </c>
      <c r="G296" s="209">
        <v>0</v>
      </c>
      <c r="H296" s="210">
        <v>899657343.89999998</v>
      </c>
    </row>
    <row r="297" spans="1:8" s="219" customFormat="1">
      <c r="A297" s="238" t="s">
        <v>546</v>
      </c>
      <c r="B297" s="230" t="s">
        <v>547</v>
      </c>
      <c r="C297" s="309">
        <v>1049918481.9</v>
      </c>
      <c r="D297" s="309">
        <v>16749410</v>
      </c>
      <c r="E297" s="309">
        <v>167010548</v>
      </c>
      <c r="F297" s="309">
        <v>899657343.89999998</v>
      </c>
      <c r="G297" s="309">
        <v>0</v>
      </c>
      <c r="H297" s="310">
        <v>899657343.89999998</v>
      </c>
    </row>
    <row r="298" spans="1:8" s="219" customFormat="1">
      <c r="A298" s="238" t="s">
        <v>548</v>
      </c>
      <c r="B298" s="230" t="s">
        <v>547</v>
      </c>
      <c r="C298" s="309">
        <v>1049918481.9</v>
      </c>
      <c r="D298" s="309">
        <v>16749410</v>
      </c>
      <c r="E298" s="309">
        <v>167010548</v>
      </c>
      <c r="F298" s="309">
        <v>899657343.89999998</v>
      </c>
      <c r="G298" s="309">
        <v>0</v>
      </c>
      <c r="H298" s="310">
        <v>899657343.89999998</v>
      </c>
    </row>
    <row r="299" spans="1:8" s="219" customFormat="1">
      <c r="A299" s="141" t="s">
        <v>118</v>
      </c>
      <c r="B299" s="142" t="s">
        <v>119</v>
      </c>
      <c r="C299" s="207">
        <v>-1658818228.9000001</v>
      </c>
      <c r="D299" s="207">
        <v>167010548</v>
      </c>
      <c r="E299" s="207">
        <v>16749410</v>
      </c>
      <c r="F299" s="207">
        <v>-1508557090.9000001</v>
      </c>
      <c r="G299" s="207">
        <v>0</v>
      </c>
      <c r="H299" s="208">
        <v>-1508557090.9000001</v>
      </c>
    </row>
    <row r="300" spans="1:8" s="219" customFormat="1">
      <c r="A300" s="143" t="s">
        <v>549</v>
      </c>
      <c r="B300" s="144" t="s">
        <v>550</v>
      </c>
      <c r="C300" s="209">
        <v>-347088385</v>
      </c>
      <c r="D300" s="209">
        <v>0</v>
      </c>
      <c r="E300" s="209">
        <v>0</v>
      </c>
      <c r="F300" s="209">
        <v>-347088385</v>
      </c>
      <c r="G300" s="209">
        <v>0</v>
      </c>
      <c r="H300" s="210">
        <v>-347088385</v>
      </c>
    </row>
    <row r="301" spans="1:8" s="219" customFormat="1">
      <c r="A301" s="238" t="s">
        <v>551</v>
      </c>
      <c r="B301" s="230" t="s">
        <v>552</v>
      </c>
      <c r="C301" s="309">
        <v>-347088385</v>
      </c>
      <c r="D301" s="309">
        <v>0</v>
      </c>
      <c r="E301" s="309">
        <v>0</v>
      </c>
      <c r="F301" s="309">
        <v>-347088385</v>
      </c>
      <c r="G301" s="309">
        <v>0</v>
      </c>
      <c r="H301" s="310">
        <v>-347088385</v>
      </c>
    </row>
    <row r="302" spans="1:8" s="219" customFormat="1">
      <c r="A302" s="238" t="s">
        <v>553</v>
      </c>
      <c r="B302" s="230" t="s">
        <v>552</v>
      </c>
      <c r="C302" s="309">
        <v>-347088385</v>
      </c>
      <c r="D302" s="309">
        <v>0</v>
      </c>
      <c r="E302" s="309">
        <v>0</v>
      </c>
      <c r="F302" s="309">
        <v>-347088385</v>
      </c>
      <c r="G302" s="309">
        <v>0</v>
      </c>
      <c r="H302" s="310">
        <v>-347088385</v>
      </c>
    </row>
    <row r="303" spans="1:8" s="219" customFormat="1">
      <c r="A303" s="143" t="s">
        <v>122</v>
      </c>
      <c r="B303" s="144" t="s">
        <v>126</v>
      </c>
      <c r="C303" s="209">
        <v>-1311729843.9000001</v>
      </c>
      <c r="D303" s="209">
        <v>167010548</v>
      </c>
      <c r="E303" s="209">
        <v>16749410</v>
      </c>
      <c r="F303" s="209">
        <v>-1161468705.9000001</v>
      </c>
      <c r="G303" s="209">
        <v>0</v>
      </c>
      <c r="H303" s="210">
        <v>-1161468705.9000001</v>
      </c>
    </row>
    <row r="304" spans="1:8" s="219" customFormat="1">
      <c r="A304" s="238" t="s">
        <v>554</v>
      </c>
      <c r="B304" s="230" t="s">
        <v>555</v>
      </c>
      <c r="C304" s="309">
        <v>-261811362</v>
      </c>
      <c r="D304" s="309">
        <v>0</v>
      </c>
      <c r="E304" s="309">
        <v>0</v>
      </c>
      <c r="F304" s="309">
        <v>-261811362</v>
      </c>
      <c r="G304" s="309">
        <v>0</v>
      </c>
      <c r="H304" s="310">
        <v>-261811362</v>
      </c>
    </row>
    <row r="305" spans="1:8" s="219" customFormat="1">
      <c r="A305" s="238" t="s">
        <v>556</v>
      </c>
      <c r="B305" s="230" t="s">
        <v>555</v>
      </c>
      <c r="C305" s="309">
        <v>-261811362</v>
      </c>
      <c r="D305" s="309">
        <v>0</v>
      </c>
      <c r="E305" s="309">
        <v>0</v>
      </c>
      <c r="F305" s="309">
        <v>-261811362</v>
      </c>
      <c r="G305" s="309">
        <v>0</v>
      </c>
      <c r="H305" s="310">
        <v>-261811362</v>
      </c>
    </row>
    <row r="306" spans="1:8" s="219" customFormat="1">
      <c r="A306" s="238" t="s">
        <v>557</v>
      </c>
      <c r="B306" s="230" t="s">
        <v>558</v>
      </c>
      <c r="C306" s="309">
        <v>-1049918481.9</v>
      </c>
      <c r="D306" s="309">
        <v>167010548</v>
      </c>
      <c r="E306" s="309">
        <v>16749410</v>
      </c>
      <c r="F306" s="309">
        <v>-899657343.89999998</v>
      </c>
      <c r="G306" s="309">
        <v>0</v>
      </c>
      <c r="H306" s="310">
        <v>-899657343.89999998</v>
      </c>
    </row>
    <row r="307" spans="1:8" s="219" customFormat="1">
      <c r="A307" s="238" t="s">
        <v>559</v>
      </c>
      <c r="B307" s="230" t="s">
        <v>547</v>
      </c>
      <c r="C307" s="309">
        <v>-1049918481.9</v>
      </c>
      <c r="D307" s="309">
        <v>167010548</v>
      </c>
      <c r="E307" s="309">
        <v>16749410</v>
      </c>
      <c r="F307" s="309">
        <v>-899657343.89999998</v>
      </c>
      <c r="G307" s="309">
        <v>0</v>
      </c>
      <c r="H307" s="310">
        <v>-899657343.89999998</v>
      </c>
    </row>
    <row r="308" spans="1:8" s="219" customFormat="1">
      <c r="A308" s="139" t="s">
        <v>98</v>
      </c>
      <c r="B308" s="140" t="s">
        <v>99</v>
      </c>
      <c r="C308" s="205">
        <v>0</v>
      </c>
      <c r="D308" s="205">
        <v>2841776.84</v>
      </c>
      <c r="E308" s="205">
        <v>2841776.84</v>
      </c>
      <c r="F308" s="205">
        <v>0</v>
      </c>
      <c r="G308" s="205">
        <v>0</v>
      </c>
      <c r="H308" s="206">
        <v>0</v>
      </c>
    </row>
    <row r="309" spans="1:8" s="219" customFormat="1">
      <c r="A309" s="141" t="s">
        <v>101</v>
      </c>
      <c r="B309" s="142" t="s">
        <v>102</v>
      </c>
      <c r="C309" s="207">
        <v>71731278249.320007</v>
      </c>
      <c r="D309" s="207">
        <v>2841776.84</v>
      </c>
      <c r="E309" s="207">
        <v>0</v>
      </c>
      <c r="F309" s="207">
        <v>71728436472.479996</v>
      </c>
      <c r="G309" s="207">
        <v>0</v>
      </c>
      <c r="H309" s="208">
        <v>71728436472.479996</v>
      </c>
    </row>
    <row r="310" spans="1:8" s="219" customFormat="1" ht="25.5">
      <c r="A310" s="143" t="s">
        <v>105</v>
      </c>
      <c r="B310" s="144" t="s">
        <v>106</v>
      </c>
      <c r="C310" s="209">
        <v>70563412176</v>
      </c>
      <c r="D310" s="209">
        <v>0</v>
      </c>
      <c r="E310" s="209">
        <v>0</v>
      </c>
      <c r="F310" s="209">
        <v>70563412176</v>
      </c>
      <c r="G310" s="209">
        <v>0</v>
      </c>
      <c r="H310" s="210">
        <v>70563412176</v>
      </c>
    </row>
    <row r="311" spans="1:8" s="219" customFormat="1">
      <c r="A311" s="238" t="s">
        <v>560</v>
      </c>
      <c r="B311" s="230" t="s">
        <v>561</v>
      </c>
      <c r="C311" s="309">
        <v>70563412176</v>
      </c>
      <c r="D311" s="309">
        <v>0</v>
      </c>
      <c r="E311" s="309">
        <v>0</v>
      </c>
      <c r="F311" s="309">
        <v>70563412176</v>
      </c>
      <c r="G311" s="309">
        <v>0</v>
      </c>
      <c r="H311" s="310">
        <v>70563412176</v>
      </c>
    </row>
    <row r="312" spans="1:8" s="219" customFormat="1">
      <c r="A312" s="238" t="s">
        <v>562</v>
      </c>
      <c r="B312" s="230" t="s">
        <v>561</v>
      </c>
      <c r="C312" s="309">
        <v>70563412176</v>
      </c>
      <c r="D312" s="309">
        <v>0</v>
      </c>
      <c r="E312" s="309">
        <v>0</v>
      </c>
      <c r="F312" s="309">
        <v>70563412176</v>
      </c>
      <c r="G312" s="309">
        <v>0</v>
      </c>
      <c r="H312" s="310">
        <v>70563412176</v>
      </c>
    </row>
    <row r="313" spans="1:8" s="219" customFormat="1">
      <c r="A313" s="143" t="s">
        <v>109</v>
      </c>
      <c r="B313" s="144" t="s">
        <v>110</v>
      </c>
      <c r="C313" s="209">
        <v>1167866073.3199999</v>
      </c>
      <c r="D313" s="209">
        <v>2841776.84</v>
      </c>
      <c r="E313" s="209">
        <v>0</v>
      </c>
      <c r="F313" s="209">
        <v>1165024296.48</v>
      </c>
      <c r="G313" s="209">
        <v>0</v>
      </c>
      <c r="H313" s="210">
        <v>1165024296.48</v>
      </c>
    </row>
    <row r="314" spans="1:8" s="219" customFormat="1">
      <c r="A314" s="238" t="s">
        <v>563</v>
      </c>
      <c r="B314" s="230" t="s">
        <v>564</v>
      </c>
      <c r="C314" s="309">
        <v>1167866073.3199999</v>
      </c>
      <c r="D314" s="309">
        <v>2841776.84</v>
      </c>
      <c r="E314" s="309">
        <v>0</v>
      </c>
      <c r="F314" s="309">
        <v>1165024296.48</v>
      </c>
      <c r="G314" s="309">
        <v>0</v>
      </c>
      <c r="H314" s="310">
        <v>1165024296.48</v>
      </c>
    </row>
    <row r="315" spans="1:8" s="219" customFormat="1">
      <c r="A315" s="238" t="s">
        <v>565</v>
      </c>
      <c r="B315" s="230" t="s">
        <v>564</v>
      </c>
      <c r="C315" s="309">
        <v>1167866073.3199999</v>
      </c>
      <c r="D315" s="309">
        <v>2841776.84</v>
      </c>
      <c r="E315" s="309">
        <v>0</v>
      </c>
      <c r="F315" s="309">
        <v>1165024296.48</v>
      </c>
      <c r="G315" s="309">
        <v>0</v>
      </c>
      <c r="H315" s="310">
        <v>1165024296.48</v>
      </c>
    </row>
    <row r="316" spans="1:8" s="219" customFormat="1">
      <c r="A316" s="141" t="s">
        <v>113</v>
      </c>
      <c r="B316" s="142" t="s">
        <v>114</v>
      </c>
      <c r="C316" s="207">
        <v>1338186070.3699999</v>
      </c>
      <c r="D316" s="207">
        <v>0</v>
      </c>
      <c r="E316" s="207">
        <v>0</v>
      </c>
      <c r="F316" s="207">
        <v>1338186070.3699999</v>
      </c>
      <c r="G316" s="207">
        <v>0</v>
      </c>
      <c r="H316" s="208">
        <v>1338186070.3699999</v>
      </c>
    </row>
    <row r="317" spans="1:8" s="219" customFormat="1">
      <c r="A317" s="143" t="s">
        <v>116</v>
      </c>
      <c r="B317" s="144" t="s">
        <v>117</v>
      </c>
      <c r="C317" s="209">
        <v>1338186070.3699999</v>
      </c>
      <c r="D317" s="209">
        <v>0</v>
      </c>
      <c r="E317" s="209">
        <v>0</v>
      </c>
      <c r="F317" s="209">
        <v>1338186070.3699999</v>
      </c>
      <c r="G317" s="209">
        <v>0</v>
      </c>
      <c r="H317" s="210">
        <v>1338186070.3699999</v>
      </c>
    </row>
    <row r="318" spans="1:8" s="219" customFormat="1">
      <c r="A318" s="238" t="s">
        <v>566</v>
      </c>
      <c r="B318" s="230" t="s">
        <v>567</v>
      </c>
      <c r="C318" s="309">
        <v>1338186070.3699999</v>
      </c>
      <c r="D318" s="309">
        <v>0</v>
      </c>
      <c r="E318" s="309">
        <v>0</v>
      </c>
      <c r="F318" s="309">
        <v>1338186070.3699999</v>
      </c>
      <c r="G318" s="309">
        <v>0</v>
      </c>
      <c r="H318" s="310">
        <v>1338186070.3699999</v>
      </c>
    </row>
    <row r="319" spans="1:8" s="219" customFormat="1">
      <c r="A319" s="238" t="s">
        <v>568</v>
      </c>
      <c r="B319" s="230" t="s">
        <v>567</v>
      </c>
      <c r="C319" s="309">
        <v>1338186070.3699999</v>
      </c>
      <c r="D319" s="309">
        <v>0</v>
      </c>
      <c r="E319" s="309">
        <v>0</v>
      </c>
      <c r="F319" s="309">
        <v>1338186070.3699999</v>
      </c>
      <c r="G319" s="309">
        <v>0</v>
      </c>
      <c r="H319" s="310">
        <v>1338186070.3699999</v>
      </c>
    </row>
    <row r="320" spans="1:8" s="219" customFormat="1">
      <c r="A320" s="141" t="s">
        <v>120</v>
      </c>
      <c r="B320" s="142" t="s">
        <v>121</v>
      </c>
      <c r="C320" s="207">
        <v>-73069464319.690002</v>
      </c>
      <c r="D320" s="207">
        <v>0</v>
      </c>
      <c r="E320" s="207">
        <v>2841776.84</v>
      </c>
      <c r="F320" s="207">
        <v>-73066622542.850006</v>
      </c>
      <c r="G320" s="207">
        <v>0</v>
      </c>
      <c r="H320" s="208">
        <v>-73066622542.850006</v>
      </c>
    </row>
    <row r="321" spans="1:8" s="219" customFormat="1">
      <c r="A321" s="143" t="s">
        <v>124</v>
      </c>
      <c r="B321" s="144" t="s">
        <v>125</v>
      </c>
      <c r="C321" s="209">
        <v>-71731278249.320007</v>
      </c>
      <c r="D321" s="209">
        <v>0</v>
      </c>
      <c r="E321" s="209">
        <v>2841776.84</v>
      </c>
      <c r="F321" s="209">
        <v>-71728436472.479996</v>
      </c>
      <c r="G321" s="209">
        <v>0</v>
      </c>
      <c r="H321" s="210">
        <v>-71728436472.479996</v>
      </c>
    </row>
    <row r="322" spans="1:8" s="219" customFormat="1" ht="25.5">
      <c r="A322" s="238" t="s">
        <v>569</v>
      </c>
      <c r="B322" s="230" t="s">
        <v>570</v>
      </c>
      <c r="C322" s="309">
        <v>-70563412176</v>
      </c>
      <c r="D322" s="309">
        <v>0</v>
      </c>
      <c r="E322" s="309">
        <v>0</v>
      </c>
      <c r="F322" s="309">
        <v>-70563412176</v>
      </c>
      <c r="G322" s="309">
        <v>0</v>
      </c>
      <c r="H322" s="310">
        <v>-70563412176</v>
      </c>
    </row>
    <row r="323" spans="1:8" s="219" customFormat="1" ht="25.5">
      <c r="A323" s="238" t="s">
        <v>571</v>
      </c>
      <c r="B323" s="230" t="s">
        <v>570</v>
      </c>
      <c r="C323" s="309">
        <v>-70563412176</v>
      </c>
      <c r="D323" s="309">
        <v>0</v>
      </c>
      <c r="E323" s="309">
        <v>0</v>
      </c>
      <c r="F323" s="309">
        <v>-70563412176</v>
      </c>
      <c r="G323" s="309">
        <v>0</v>
      </c>
      <c r="H323" s="310">
        <v>-70563412176</v>
      </c>
    </row>
    <row r="324" spans="1:8" s="219" customFormat="1">
      <c r="A324" s="238" t="s">
        <v>572</v>
      </c>
      <c r="B324" s="230" t="s">
        <v>573</v>
      </c>
      <c r="C324" s="309">
        <v>-1167866073.3199999</v>
      </c>
      <c r="D324" s="309">
        <v>0</v>
      </c>
      <c r="E324" s="309">
        <v>2841776.84</v>
      </c>
      <c r="F324" s="309">
        <v>-1165024296.48</v>
      </c>
      <c r="G324" s="309">
        <v>0</v>
      </c>
      <c r="H324" s="310">
        <v>-1165024296.48</v>
      </c>
    </row>
    <row r="325" spans="1:8" s="219" customFormat="1">
      <c r="A325" s="238" t="s">
        <v>574</v>
      </c>
      <c r="B325" s="230" t="s">
        <v>573</v>
      </c>
      <c r="C325" s="309">
        <v>-1167866073.3199999</v>
      </c>
      <c r="D325" s="309">
        <v>0</v>
      </c>
      <c r="E325" s="309">
        <v>2841776.84</v>
      </c>
      <c r="F325" s="309">
        <v>-1165024296.48</v>
      </c>
      <c r="G325" s="309">
        <v>0</v>
      </c>
      <c r="H325" s="310">
        <v>-1165024296.48</v>
      </c>
    </row>
    <row r="326" spans="1:8" s="219" customFormat="1">
      <c r="A326" s="143" t="s">
        <v>127</v>
      </c>
      <c r="B326" s="144" t="s">
        <v>128</v>
      </c>
      <c r="C326" s="209">
        <v>-1338186070.3699999</v>
      </c>
      <c r="D326" s="209">
        <v>0</v>
      </c>
      <c r="E326" s="209">
        <v>0</v>
      </c>
      <c r="F326" s="209">
        <v>-1338186070.3699999</v>
      </c>
      <c r="G326" s="209">
        <v>0</v>
      </c>
      <c r="H326" s="210">
        <v>-1338186070.3699999</v>
      </c>
    </row>
    <row r="327" spans="1:8" s="219" customFormat="1">
      <c r="A327" s="238" t="s">
        <v>575</v>
      </c>
      <c r="B327" s="230" t="s">
        <v>576</v>
      </c>
      <c r="C327" s="309">
        <v>-1338186070.3699999</v>
      </c>
      <c r="D327" s="309">
        <v>0</v>
      </c>
      <c r="E327" s="309">
        <v>0</v>
      </c>
      <c r="F327" s="309">
        <v>-1338186070.3699999</v>
      </c>
      <c r="G327" s="309">
        <v>0</v>
      </c>
      <c r="H327" s="310">
        <v>-1338186070.3699999</v>
      </c>
    </row>
    <row r="328" spans="1:8" s="219" customFormat="1" ht="15.75" thickBot="1">
      <c r="A328" s="239" t="s">
        <v>577</v>
      </c>
      <c r="B328" s="240" t="s">
        <v>567</v>
      </c>
      <c r="C328" s="311">
        <v>-1338186070.3699999</v>
      </c>
      <c r="D328" s="311">
        <v>0</v>
      </c>
      <c r="E328" s="311">
        <v>0</v>
      </c>
      <c r="F328" s="311">
        <v>-1338186070.3699999</v>
      </c>
      <c r="G328" s="311">
        <v>0</v>
      </c>
      <c r="H328" s="312">
        <v>-1338186070.3699999</v>
      </c>
    </row>
  </sheetData>
  <autoFilter ref="A6:H328"/>
  <printOptions horizontalCentered="1"/>
  <pageMargins left="0.25" right="0.15748031496062992" top="0.28999999999999998" bottom="0.32" header="0.51" footer="0.17"/>
  <pageSetup scale="63" fitToHeight="6" orientation="portrait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E0F052F7D8D049BB205D4AAC80D1CC" ma:contentTypeVersion="13" ma:contentTypeDescription="Crear nuevo documento." ma:contentTypeScope="" ma:versionID="ea2397797ef0079a4e12c2a54b9f4c31">
  <xsd:schema xmlns:xsd="http://www.w3.org/2001/XMLSchema" xmlns:xs="http://www.w3.org/2001/XMLSchema" xmlns:p="http://schemas.microsoft.com/office/2006/metadata/properties" xmlns:ns2="0c3ff982-b687-4eb5-9a04-fd6efaf5d504" xmlns:ns3="ae0c3cce-6c31-4f1f-b54e-e7c442e692b0" targetNamespace="http://schemas.microsoft.com/office/2006/metadata/properties" ma:root="true" ma:fieldsID="bad33e82118e759d490ae291a54ca7e5" ns2:_="" ns3:_="">
    <xsd:import namespace="0c3ff982-b687-4eb5-9a04-fd6efaf5d504"/>
    <xsd:import namespace="ae0c3cce-6c31-4f1f-b54e-e7c442e692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ff982-b687-4eb5-9a04-fd6efaf5d5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c3cce-6c31-4f1f-b54e-e7c442e692b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22ED45-9018-492F-89C9-F05D535D71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3ff982-b687-4eb5-9a04-fd6efaf5d504"/>
    <ds:schemaRef ds:uri="ae0c3cce-6c31-4f1f-b54e-e7c442e692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050B2B-FF46-440A-98C8-7B361FC65D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1878F9-F033-43C3-9AAC-C737BD4BED8F}">
  <ds:schemaRefs>
    <ds:schemaRef ds:uri="ae0c3cce-6c31-4f1f-b54e-e7c442e692b0"/>
    <ds:schemaRef ds:uri="http://purl.org/dc/dcmitype/"/>
    <ds:schemaRef ds:uri="http://www.w3.org/XML/1998/namespace"/>
    <ds:schemaRef ds:uri="0c3ff982-b687-4eb5-9a04-fd6efaf5d504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GCF-FOR09</vt:lpstr>
      <vt:lpstr>GCF-FOR10</vt:lpstr>
      <vt:lpstr>ENERO 2022 </vt:lpstr>
      <vt:lpstr>ENERO 2021</vt:lpstr>
      <vt:lpstr>'ENERO 2021'!Área_de_impresión</vt:lpstr>
      <vt:lpstr>'ENERO 2022 '!Área_de_impresión</vt:lpstr>
      <vt:lpstr>'GCF-FOR09'!Área_de_impresión</vt:lpstr>
      <vt:lpstr>'GCF-FOR10'!Área_de_impresión</vt:lpstr>
      <vt:lpstr>'ENERO 2021'!Títulos_a_imprimir</vt:lpstr>
      <vt:lpstr>'ENERO 2022 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Derly Liliana Vera Ospina</dc:creator>
  <cp:keywords/>
  <dc:description/>
  <cp:lastModifiedBy>Nathaly Andrea Pinzón R.</cp:lastModifiedBy>
  <cp:revision/>
  <cp:lastPrinted>2022-04-04T16:15:36Z</cp:lastPrinted>
  <dcterms:created xsi:type="dcterms:W3CDTF">2018-07-09T21:17:34Z</dcterms:created>
  <dcterms:modified xsi:type="dcterms:W3CDTF">2022-04-04T17:53:29Z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0x010100B6E0F052F7D8D049BB205D4AAC80D1CC</vt:lpwstr>
  </property>
  <property fmtid="{D5CDD505-2E9C-101B-9397-08002B2CF9AE}" pid="3" name="Order">
    <vt:r8>119600</vt:r8>
  </property>
</Properties>
</file>