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\OneDrive - CRA\NATHALY CRA\2022\CONTABILIDAD 2022\06_JUNIO 2022\"/>
    </mc:Choice>
  </mc:AlternateContent>
  <bookViews>
    <workbookView xWindow="-120" yWindow="-120" windowWidth="24240" windowHeight="13140"/>
  </bookViews>
  <sheets>
    <sheet name="GCF-FOR09" sheetId="1" r:id="rId1"/>
    <sheet name="GCF-FOR10" sheetId="3" r:id="rId2"/>
    <sheet name="JUNIO 2022" sheetId="5" r:id="rId3"/>
    <sheet name="JUNIO 2021" sheetId="6" r:id="rId4"/>
  </sheets>
  <externalReferences>
    <externalReference r:id="rId5"/>
    <externalReference r:id="rId6"/>
    <externalReference r:id="rId7"/>
  </externalReferences>
  <definedNames>
    <definedName name="_DEV94" localSheetId="1">#REF!</definedName>
    <definedName name="_DEV94" localSheetId="3">#REF!</definedName>
    <definedName name="_DEV94">#REF!</definedName>
    <definedName name="_DTF94" localSheetId="1">#REF!</definedName>
    <definedName name="_DTF94" localSheetId="3">#REF!</definedName>
    <definedName name="_DTF94">#REF!</definedName>
    <definedName name="_xlnm._FilterDatabase" localSheetId="3" hidden="1">'JUNIO 2021'!$A$6:$M$477</definedName>
    <definedName name="_xlnm._FilterDatabase" localSheetId="2" hidden="1">'JUNIO 2022'!$A$6:$L$498</definedName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3">#REF!</definedName>
    <definedName name="_PRE1" localSheetId="2">#REF!</definedName>
    <definedName name="_PRE1">#REF!</definedName>
    <definedName name="_PRE2" localSheetId="1">#REF!</definedName>
    <definedName name="_PRE2" localSheetId="3">#REF!</definedName>
    <definedName name="_PRE2">#REF!</definedName>
    <definedName name="_PRE3" localSheetId="1">#REF!</definedName>
    <definedName name="_PRE3" localSheetId="3">#REF!</definedName>
    <definedName name="_PRE3">#REF!</definedName>
    <definedName name="_PRE4" localSheetId="1">#REF!</definedName>
    <definedName name="_PRE4" localSheetId="3">#REF!</definedName>
    <definedName name="_PRE4">#REF!</definedName>
    <definedName name="_Sort" localSheetId="1" hidden="1">#REF!</definedName>
    <definedName name="_Sort" localSheetId="3" hidden="1">#REF!</definedName>
    <definedName name="_Sort" hidden="1">#REF!</definedName>
    <definedName name="_TRM94" localSheetId="1">#REF!</definedName>
    <definedName name="_TRM94" localSheetId="3">#REF!</definedName>
    <definedName name="_TRM94">#REF!</definedName>
    <definedName name="ACTIVO" localSheetId="1">#REF!</definedName>
    <definedName name="ACTIVO" localSheetId="3">#REF!</definedName>
    <definedName name="ACTIVO">#REF!</definedName>
    <definedName name="ACTIVOT" localSheetId="1">#REF!</definedName>
    <definedName name="ACTIVOT" localSheetId="3">#REF!</definedName>
    <definedName name="ACTIVOT">#REF!</definedName>
    <definedName name="_xlnm.Print_Area" localSheetId="0">'GCF-FOR09'!$A$1:$L$75</definedName>
    <definedName name="_xlnm.Print_Area" localSheetId="1">'GCF-FOR10'!$A$1:$I$63</definedName>
    <definedName name="_xlnm.Print_Area" localSheetId="3">'JUNIO 2021'!$A$1:$H$328</definedName>
    <definedName name="_xlnm.Print_Area" localSheetId="2">'JUNIO 2022'!$A$1:$F$6</definedName>
    <definedName name="_xlnm.Database" localSheetId="1">#REF!</definedName>
    <definedName name="_xlnm.Database" localSheetId="3">#REF!</definedName>
    <definedName name="_xlnm.Database">#REF!</definedName>
    <definedName name="cheques" localSheetId="1">[1]Listas!$A$17:$A$19</definedName>
    <definedName name="cheques" localSheetId="3">[1]Listas!$A$17:$A$19</definedName>
    <definedName name="cheques" localSheetId="2">[1]Listas!$A$17:$A$19</definedName>
    <definedName name="cheques">[1]Listas!$A$17:$A$19</definedName>
    <definedName name="DEV" localSheetId="1">#REF!</definedName>
    <definedName name="DEV" localSheetId="3">#REF!</definedName>
    <definedName name="DEV">#REF!</definedName>
    <definedName name="Div_otros" localSheetId="1">[2]Consolidado!#REF!</definedName>
    <definedName name="Div_otros" localSheetId="3">[2]Consolidado!#REF!</definedName>
    <definedName name="Div_otros">[2]Consolidado!#REF!</definedName>
    <definedName name="ESCENARIO" localSheetId="1">#REF!</definedName>
    <definedName name="ESCENARIO" localSheetId="3">#REF!</definedName>
    <definedName name="ESCENARIO">#REF!</definedName>
    <definedName name="FONDOS" localSheetId="1">#REF!</definedName>
    <definedName name="FONDOS" localSheetId="3">#REF!</definedName>
    <definedName name="FONDOS">#REF!</definedName>
    <definedName name="fuentes" localSheetId="1">[2]Consolidado!#REF!</definedName>
    <definedName name="fuentes" localSheetId="3">[2]Consolidado!#REF!</definedName>
    <definedName name="fuentes">[2]Consolidado!#REF!</definedName>
    <definedName name="GASTOS" localSheetId="1">#REF!</definedName>
    <definedName name="GASTOS" localSheetId="3">#REF!</definedName>
    <definedName name="GASTOS">#REF!</definedName>
    <definedName name="GG" localSheetId="1">#REF!</definedName>
    <definedName name="GG" localSheetId="3">#REF!</definedName>
    <definedName name="GG">#REF!</definedName>
    <definedName name="INDICADORES" localSheetId="1">#REF!</definedName>
    <definedName name="INDICADORES" localSheetId="3">#REF!</definedName>
    <definedName name="INDICADORES">#REF!</definedName>
    <definedName name="indicadores1" localSheetId="1">#REF!</definedName>
    <definedName name="indicadores1" localSheetId="3">#REF!</definedName>
    <definedName name="indicadores1">#REF!</definedName>
    <definedName name="INFIN" localSheetId="1">#REF!</definedName>
    <definedName name="INFIN" localSheetId="3">#REF!</definedName>
    <definedName name="INFIN">#REF!</definedName>
    <definedName name="INFIN94" localSheetId="1">#REF!</definedName>
    <definedName name="INFIN94" localSheetId="3">#REF!</definedName>
    <definedName name="INFIN94">#REF!</definedName>
    <definedName name="INFLA" localSheetId="1">#REF!</definedName>
    <definedName name="INFLA" localSheetId="3">#REF!</definedName>
    <definedName name="INFLA">#REF!</definedName>
    <definedName name="inv" localSheetId="1">[2]Consolidado!#REF!</definedName>
    <definedName name="inv" localSheetId="3">[2]Consolidado!#REF!</definedName>
    <definedName name="inv">[2]Consolidado!#REF!</definedName>
    <definedName name="Inven213" localSheetId="1">#REF!</definedName>
    <definedName name="Inven213" localSheetId="3">#REF!</definedName>
    <definedName name="Inven213">#REF!</definedName>
    <definedName name="IVA" localSheetId="1">[2]Consolidado!#REF!</definedName>
    <definedName name="IVA" localSheetId="3">[2]Consolidado!#REF!</definedName>
    <definedName name="IVA">[2]Consolidado!#REF!</definedName>
    <definedName name="mkbkb" localSheetId="1">#REF!</definedName>
    <definedName name="mkbkb" localSheetId="3">#REF!</definedName>
    <definedName name="mkbkb">#REF!</definedName>
    <definedName name="Monedas" localSheetId="1">[1]Listas!$A$5:$A$13</definedName>
    <definedName name="Monedas" localSheetId="3">[1]Listas!$A$5:$A$13</definedName>
    <definedName name="Monedas" localSheetId="2">[1]Listas!$A$5:$A$13</definedName>
    <definedName name="Monedas">[1]Listas!$A$5:$A$13</definedName>
    <definedName name="neyla" localSheetId="1">#REF!</definedName>
    <definedName name="neyla" localSheetId="3">#REF!</definedName>
    <definedName name="neyla">#REF!</definedName>
    <definedName name="ññ" localSheetId="1">#REF!</definedName>
    <definedName name="ññ" localSheetId="3">#REF!</definedName>
    <definedName name="ññ">#REF!</definedName>
    <definedName name="PASIVO" localSheetId="1">#REF!</definedName>
    <definedName name="PASIVO" localSheetId="3">#REF!</definedName>
    <definedName name="PASIVO">#REF!</definedName>
    <definedName name="PASIVOT" localSheetId="1">#REF!</definedName>
    <definedName name="PASIVOT" localSheetId="3">#REF!</definedName>
    <definedName name="PASIVOT">#REF!</definedName>
    <definedName name="PATRIMONIO" localSheetId="1">#REF!</definedName>
    <definedName name="PATRIMONIO" localSheetId="3">#REF!</definedName>
    <definedName name="PATRIMONIO">#REF!</definedName>
    <definedName name="PATRIMONIOT" localSheetId="1">#REF!</definedName>
    <definedName name="PATRIMONIOT" localSheetId="3">#REF!</definedName>
    <definedName name="PATRIMONIOT">#REF!</definedName>
    <definedName name="PMAG1" localSheetId="1">#REF!</definedName>
    <definedName name="PMAG1" localSheetId="3">#REF!</definedName>
    <definedName name="PMAG1">#REF!</definedName>
    <definedName name="PMAG2" localSheetId="1">#REF!</definedName>
    <definedName name="PMAG2" localSheetId="3">#REF!</definedName>
    <definedName name="PMAG2">#REF!</definedName>
    <definedName name="PMAG3" localSheetId="1">#REF!</definedName>
    <definedName name="PMAG3" localSheetId="3">#REF!</definedName>
    <definedName name="PMAG3">#REF!</definedName>
    <definedName name="PMAG4" localSheetId="1">#REF!</definedName>
    <definedName name="PMAG4" localSheetId="3">#REF!</definedName>
    <definedName name="PMAG4">#REF!</definedName>
    <definedName name="PMAG5" localSheetId="1">#REF!</definedName>
    <definedName name="PMAG5" localSheetId="3">#REF!</definedName>
    <definedName name="PMAG5">#REF!</definedName>
    <definedName name="PRECIONAL" localSheetId="1">#REF!</definedName>
    <definedName name="PRECIONAL" localSheetId="3">#REF!</definedName>
    <definedName name="PRECIONAL">#REF!</definedName>
    <definedName name="SENSI" localSheetId="1">[2]Consolidado!#REF!</definedName>
    <definedName name="SENSI" localSheetId="3">[2]Consolidado!#REF!</definedName>
    <definedName name="SENSI">[2]Consolidado!#REF!</definedName>
    <definedName name="SUPUESTOS" localSheetId="1">#REF!</definedName>
    <definedName name="SUPUESTOS" localSheetId="3">#REF!</definedName>
    <definedName name="SUPUESTOS">#REF!</definedName>
    <definedName name="TASA1" localSheetId="1">#REF!</definedName>
    <definedName name="TASA1" localSheetId="3">#REF!</definedName>
    <definedName name="TASA1">#REF!</definedName>
    <definedName name="TASA2" localSheetId="1">#REF!</definedName>
    <definedName name="TASA2" localSheetId="3">#REF!</definedName>
    <definedName name="TASA2">#REF!</definedName>
    <definedName name="TASA3" localSheetId="1">#REF!</definedName>
    <definedName name="TASA3" localSheetId="3">#REF!</definedName>
    <definedName name="TASA3">#REF!</definedName>
    <definedName name="tasa4" localSheetId="1">[2]Consolidado!#REF!</definedName>
    <definedName name="tasa4" localSheetId="3">[2]Consolidado!#REF!</definedName>
    <definedName name="tasa4">[2]Consolidado!#REF!</definedName>
    <definedName name="TASA5" localSheetId="1">[2]Consolidado!#REF!</definedName>
    <definedName name="TASA5" localSheetId="3">[2]Consolidado!#REF!</definedName>
    <definedName name="TASA5">[2]Consolidado!#REF!</definedName>
    <definedName name="_xlnm.Print_Titles" localSheetId="3">'JUNIO 2021'!$1:$6</definedName>
    <definedName name="_xlnm.Print_Titles" localSheetId="2">'JUNIO 2022'!$1:$6</definedName>
    <definedName name="TRM" localSheetId="1">#REF!</definedName>
    <definedName name="TRM" localSheetId="3">#REF!</definedName>
    <definedName name="TRM" localSheetId="2">#REF!</definedName>
    <definedName name="TRM">#REF!</definedName>
    <definedName name="TRMP" localSheetId="1">#REF!</definedName>
    <definedName name="TRMP" localSheetId="3">#REF!</definedName>
    <definedName name="TRMP" localSheetId="2">#REF!</definedName>
    <definedName name="TRMP">#REF!</definedName>
    <definedName name="U">[3]BALANCE!$B$70</definedName>
    <definedName name="validacion" localSheetId="1">[1]Listas!$E$5:$E$6</definedName>
    <definedName name="validacion" localSheetId="3">[1]Listas!$E$5:$E$6</definedName>
    <definedName name="validacion" localSheetId="2">[1]Listas!$E$5:$E$6</definedName>
    <definedName name="validacion">[1]Listas!$E$5:$E$6</definedName>
    <definedName name="VALOR" localSheetId="1">#REF!</definedName>
    <definedName name="VALOR" localSheetId="3">#REF!</definedName>
    <definedName name="VALOR">#REF!</definedName>
    <definedName name="VENTASN" localSheetId="1">#REF!</definedName>
    <definedName name="VENTASN" localSheetId="3">#REF!</definedName>
    <definedName name="VENTASN">#REF!</definedName>
    <definedName name="VTANALV" localSheetId="1">#REF!</definedName>
    <definedName name="VTANALV" localSheetId="3">#REF!</definedName>
    <definedName name="VTANALV">#REF!</definedName>
    <definedName name="VTNALPES" localSheetId="1">#REF!</definedName>
    <definedName name="VTNALPES" localSheetId="3">#REF!</definedName>
    <definedName name="VTNALP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6" l="1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7" i="6"/>
  <c r="I302" i="6"/>
  <c r="F54" i="1"/>
  <c r="F57" i="1"/>
  <c r="F56" i="1"/>
  <c r="F59" i="1"/>
  <c r="F60" i="1"/>
  <c r="L54" i="1"/>
  <c r="L55" i="1"/>
  <c r="L57" i="1"/>
  <c r="L59" i="1"/>
  <c r="L60" i="1"/>
  <c r="E30" i="3"/>
  <c r="E31" i="3"/>
  <c r="E32" i="3"/>
  <c r="I313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7" i="5"/>
  <c r="H41" i="3" l="1"/>
  <c r="H32" i="3"/>
  <c r="J7" i="5" l="1"/>
  <c r="H43" i="3" l="1"/>
  <c r="H30" i="3"/>
  <c r="J7" i="6"/>
  <c r="I7" i="6"/>
  <c r="I7" i="5"/>
  <c r="K7" i="5" s="1"/>
  <c r="J21" i="1"/>
  <c r="J18" i="1"/>
  <c r="D35" i="1"/>
  <c r="D34" i="1"/>
  <c r="H22" i="3"/>
  <c r="E22" i="3"/>
  <c r="H42" i="3"/>
  <c r="H38" i="3"/>
  <c r="H37" i="3"/>
  <c r="H36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40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J42" i="1"/>
  <c r="J41" i="1"/>
  <c r="J34" i="1"/>
  <c r="J32" i="1"/>
  <c r="J31" i="1"/>
  <c r="J25" i="1"/>
  <c r="J23" i="1"/>
  <c r="J20" i="1"/>
  <c r="J19" i="1"/>
  <c r="J17" i="1"/>
  <c r="J60" i="1"/>
  <c r="J59" i="1"/>
  <c r="J57" i="1"/>
  <c r="J55" i="1"/>
  <c r="J54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4" i="1"/>
  <c r="F22" i="1"/>
  <c r="F21" i="1"/>
  <c r="F20" i="1"/>
  <c r="F18" i="1"/>
  <c r="F17" i="1"/>
  <c r="K7" i="6" l="1"/>
  <c r="D21" i="1"/>
  <c r="L44" i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<sst xmlns="http://schemas.openxmlformats.org/spreadsheetml/2006/main" count="2199" uniqueCount="839">
  <si>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</si>
  <si>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</si>
  <si>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</si>
  <si>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</si>
  <si>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</si>
  <si>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</si>
  <si>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</si>
  <si>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</si>
  <si>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</si>
  <si>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</si>
  <si>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</si>
  <si>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</si>
  <si>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</si>
  <si>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</si>
  <si>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</si>
  <si>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</si>
  <si>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</si>
  <si>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</si>
  <si>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</si>
  <si>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</si>
  <si>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</si>
  <si>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</si>
  <si>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</si>
  <si>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</si>
  <si>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</si>
  <si>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</si>
  <si>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</si>
  <si>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</si>
  <si>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</si>
  <si>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</si>
  <si>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</si>
  <si>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</si>
  <si>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</si>
  <si>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</si>
  <si>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</si>
  <si>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</si>
  <si>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</si>
  <si>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</si>
  <si>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</si>
  <si>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</si>
  <si>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</si>
  <si>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</si>
  <si>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</si>
  <si>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</si>
  <si>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</si>
  <si>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</si>
  <si>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</si>
  <si>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</si>
  <si>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</si>
  <si>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</si>
  <si>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</si>
  <si>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</si>
  <si>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</si>
  <si>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</si>
  <si>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</si>
  <si>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</si>
  <si>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</si>
  <si>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</si>
  <si>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</si>
  <si>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</si>
  <si>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</si>
  <si>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</si>
  <si>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</si>
  <si>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</si>
  <si>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</si>
  <si>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</si>
  <si>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</si>
  <si>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</si>
  <si>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</si>
  <si>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</si>
  <si>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</si>
  <si>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</si>
  <si>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</si>
  <si>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</si>
  <si>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</si>
  <si>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</si>
  <si>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</si>
  <si>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</si>
  <si>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</si>
  <si>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</si>
  <si>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</si>
  <si>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</si>
  <si>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</si>
  <si>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</si>
  <si>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</si>
  <si>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</si>
  <si>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</si>
  <si>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</si>
  <si>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</si>
  <si>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</si>
  <si>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</si>
  <si>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</si>
  <si>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</si>
  <si>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</si>
  <si>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</si>
  <si>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</si>
  <si>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</si>
  <si>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</si>
  <si>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</si>
  <si>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</si>
  <si>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</si>
  <si>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</si>
  <si>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</si>
  <si>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</si>
  <si>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</si>
  <si>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</si>
  <si>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</si>
  <si>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</si>
  <si>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</si>
  <si>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</si>
  <si>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</si>
  <si>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</si>
  <si>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</si>
  <si>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</si>
  <si>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</si>
  <si>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</si>
  <si>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</si>
  <si>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</si>
  <si>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</si>
  <si>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</si>
  <si>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</si>
  <si>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</si>
  <si>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</si>
  <si>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</si>
  <si>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</si>
  <si>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</si>
  <si>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</si>
  <si>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</si>
  <si>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</si>
  <si>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</si>
  <si>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</si>
  <si>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</si>
  <si>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</si>
  <si>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</si>
  <si>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</si>
  <si>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</si>
  <si>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</si>
  <si>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</si>
  <si>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</si>
  <si>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</si>
  <si>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</si>
  <si>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</si>
  <si>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</si>
  <si>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</si>
  <si>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</si>
  <si>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</si>
  <si>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</si>
  <si>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</si>
  <si>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</si>
  <si>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</si>
  <si>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</si>
  <si>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</si>
  <si>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</si>
  <si>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</si>
  <si>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</si>
  <si>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</si>
  <si>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</si>
  <si>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</si>
  <si>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</si>
  <si>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</si>
  <si>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</si>
  <si>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</si>
  <si>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</si>
  <si>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</si>
  <si>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</si>
  <si>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</si>
  <si>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</si>
  <si>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</si>
  <si>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</si>
  <si>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</si>
  <si>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</si>
  <si>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</si>
  <si>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</si>
  <si>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</si>
  <si>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</si>
  <si>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</si>
  <si>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</si>
  <si>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</si>
  <si>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</si>
  <si>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</si>
  <si>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</si>
  <si>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</si>
  <si>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</si>
  <si>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</si>
  <si>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</si>
  <si>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</si>
  <si>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</si>
  <si>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</si>
  <si>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</si>
  <si>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</si>
  <si>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</si>
  <si>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</si>
  <si>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</si>
  <si>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</si>
  <si>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</si>
  <si>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</si>
  <si>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</si>
  <si>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</si>
  <si>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</si>
  <si>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</si>
  <si>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</si>
  <si>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</si>
  <si>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</si>
  <si>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</si>
  <si>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</si>
  <si>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</si>
  <si>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</si>
  <si>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</si>
  <si>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</si>
  <si>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</si>
  <si>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</si>
  <si>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</si>
  <si>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</si>
  <si>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</si>
  <si>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</si>
  <si>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</si>
  <si>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</si>
  <si>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</si>
  <si>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</si>
  <si>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</si>
  <si>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</si>
  <si>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</si>
  <si>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</si>
  <si>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</si>
  <si>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</si>
  <si>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</si>
  <si>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</si>
  <si>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</si>
  <si>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</si>
  <si>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</si>
  <si>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</si>
  <si>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</si>
  <si>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</si>
  <si>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</si>
  <si>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</si>
  <si>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</si>
  <si>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</si>
  <si>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</si>
  <si>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</si>
  <si>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</si>
  <si>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</si>
  <si>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</si>
  <si>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</si>
  <si>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</si>
  <si>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</si>
  <si>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</si>
  <si>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</si>
  <si>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</si>
  <si>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</si>
  <si>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</si>
  <si>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</si>
  <si>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</si>
  <si>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</si>
  <si>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</si>
  <si>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</si>
  <si>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</si>
  <si>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</si>
  <si>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</si>
  <si>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</si>
  <si>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</si>
  <si>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</si>
  <si>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</si>
  <si>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</si>
  <si>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</si>
  <si>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</si>
  <si>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</si>
  <si>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</si>
  <si>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</si>
  <si>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</si>
  <si>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</si>
  <si>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</si>
  <si>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</si>
  <si>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</si>
  <si>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</si>
  <si>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</si>
  <si>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</si>
  <si>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</si>
  <si>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</si>
  <si>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</si>
  <si>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</si>
  <si>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</si>
  <si>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</si>
  <si>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</si>
  <si>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</si>
  <si>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</si>
  <si>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</si>
  <si>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</si>
  <si>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</si>
  <si>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</si>
  <si>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</si>
  <si>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</si>
  <si>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</si>
  <si>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</si>
  <si>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</si>
  <si>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</si>
  <si>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</si>
  <si>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</si>
  <si>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</si>
  <si>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</si>
  <si>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</si>
  <si>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</si>
  <si>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</si>
  <si>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</si>
  <si>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</si>
  <si>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</si>
  <si>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</si>
  <si>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</si>
  <si>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</si>
  <si>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</si>
  <si>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</si>
  <si>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</si>
  <si>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</si>
  <si>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</si>
  <si>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</si>
  <si>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</si>
  <si>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</si>
  <si>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</si>
  <si>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</si>
  <si>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</si>
  <si>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</si>
  <si>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</si>
  <si>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</si>
  <si>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</si>
  <si>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</si>
  <si>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</si>
  <si>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</si>
  <si>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</si>
  <si>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</si>
  <si>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</si>
  <si>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</si>
  <si>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</si>
  <si>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</si>
  <si>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</si>
  <si>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</si>
  <si>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</si>
  <si>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</si>
  <si>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</si>
  <si>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</si>
  <si>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</si>
  <si>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</si>
  <si>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</si>
  <si>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</si>
  <si>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</si>
  <si>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</si>
  <si>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</si>
  <si>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</si>
  <si>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</si>
  <si>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</si>
  <si>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</si>
  <si>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</si>
  <si>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</si>
  <si>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</si>
  <si>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</si>
  <si>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</si>
  <si>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</si>
  <si>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</si>
  <si>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</si>
  <si>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</si>
  <si>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</si>
  <si>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</si>
  <si>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</si>
  <si>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</si>
  <si>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</si>
  <si>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</si>
  <si>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</si>
  <si>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</si>
  <si>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</si>
  <si>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</si>
  <si>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</si>
  <si>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</si>
  <si>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</si>
  <si>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</si>
  <si>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</si>
  <si>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</si>
  <si>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</si>
  <si>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</si>
  <si>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</si>
  <si>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</si>
  <si>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</si>
  <si>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</si>
  <si>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</si>
  <si>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</si>
  <si>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</si>
  <si>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</si>
  <si>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</si>
  <si>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</si>
  <si>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</si>
  <si>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</si>
  <si>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</si>
  <si>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</si>
  <si>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</si>
  <si>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</si>
  <si>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</si>
  <si>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</si>
  <si>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</si>
  <si>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</si>
  <si>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</si>
  <si>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</si>
  <si>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</si>
  <si>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</si>
  <si>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</si>
  <si>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</si>
  <si>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</si>
  <si>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</si>
  <si>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</si>
  <si>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</si>
  <si>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</si>
  <si>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</si>
  <si>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</si>
  <si>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</si>
  <si>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</si>
  <si>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</si>
  <si>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</si>
  <si>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</si>
  <si>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</si>
  <si>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</si>
  <si>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</si>
  <si>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</si>
  <si>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</si>
  <si>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</si>
  <si>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</si>
  <si>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</si>
  <si>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</si>
  <si>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</si>
  <si>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</si>
  <si>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</si>
  <si>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</si>
  <si>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</si>
  <si>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</si>
  <si>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</si>
  <si>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</si>
  <si>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</si>
  <si>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</si>
  <si>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</si>
  <si>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</si>
  <si>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</si>
  <si>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</si>
  <si>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</si>
  <si>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</si>
  <si>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</si>
  <si>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</si>
  <si>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</si>
  <si>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</si>
  <si>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</si>
  <si>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</si>
  <si>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</si>
  <si>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</si>
  <si>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</si>
  <si>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</si>
  <si>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</si>
  <si>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</si>
  <si>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</si>
  <si>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</si>
  <si>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</si>
  <si>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</si>
  <si>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</si>
  <si>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</si>
  <si>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</si>
  <si>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</si>
  <si>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</si>
  <si>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</si>
  <si>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</si>
  <si>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</si>
  <si>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</si>
  <si>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</si>
  <si>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</si>
  <si>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</si>
  <si>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</si>
  <si>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</si>
  <si>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</si>
  <si>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</si>
  <si>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</si>
  <si>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</si>
  <si>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</si>
  <si>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</si>
  <si>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</si>
  <si>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</si>
  <si>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</si>
  <si>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</si>
  <si>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</si>
  <si>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</si>
  <si>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</si>
  <si>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</si>
  <si>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</si>
  <si>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</si>
  <si>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</si>
  <si>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</si>
  <si>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</si>
  <si>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</si>
  <si>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</si>
  <si>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</si>
  <si>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</si>
  <si>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</si>
  <si>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</si>
  <si>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</si>
  <si>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</si>
  <si>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</si>
  <si>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</si>
  <si>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</si>
  <si>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</si>
  <si>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</si>
  <si>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</si>
  <si>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</si>
  <si>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</si>
  <si>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</si>
  <si>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</si>
  <si>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</si>
  <si>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</si>
  <si>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</si>
  <si>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</si>
  <si>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</si>
  <si>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</si>
  <si>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</si>
  <si>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</si>
  <si>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</si>
  <si>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</si>
  <si>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</si>
  <si>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</si>
  <si>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</si>
  <si>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</si>
  <si>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</si>
  <si>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</si>
  <si>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</si>
  <si>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</si>
  <si>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</si>
  <si>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</si>
  <si>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</si>
  <si>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</si>
  <si>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</si>
  <si>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</si>
  <si>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</si>
  <si>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</si>
  <si>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</si>
  <si>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</si>
  <si>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</si>
  <si>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</si>
  <si>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</si>
  <si>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</si>
  <si>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</si>
  <si>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</si>
  <si>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</si>
  <si>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</si>
  <si>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</si>
  <si>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</si>
  <si>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</si>
  <si>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</si>
  <si>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</si>
  <si>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</si>
  <si>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</si>
  <si>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</si>
  <si>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</si>
  <si>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</si>
  <si>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</si>
  <si>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</si>
  <si>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</si>
  <si>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</si>
  <si>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</si>
  <si>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</si>
  <si>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</si>
  <si>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</si>
  <si>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</si>
  <si>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</si>
  <si>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</si>
  <si>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</si>
  <si>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</si>
  <si>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</si>
  <si>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</si>
  <si>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</si>
  <si>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</si>
  <si>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</si>
  <si>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</si>
  <si>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</si>
  <si>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</si>
  <si>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</si>
  <si>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</si>
  <si>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</si>
  <si>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</si>
  <si>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</si>
  <si>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</si>
  <si>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</si>
  <si>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</si>
  <si>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</si>
  <si>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</si>
  <si>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</si>
  <si>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</si>
  <si>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</si>
  <si>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</si>
  <si>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</si>
  <si>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</si>
  <si>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</si>
  <si>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</si>
  <si>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</si>
  <si>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</si>
  <si>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</si>
  <si>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</si>
  <si>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</si>
  <si>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</si>
  <si>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</si>
  <si>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</si>
  <si>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</si>
  <si>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</si>
  <si>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</si>
  <si>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</si>
  <si>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</si>
  <si>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</si>
  <si>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</si>
  <si>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</si>
  <si>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</si>
  <si>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</si>
  <si>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</si>
  <si>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</si>
  <si>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</si>
  <si>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</si>
  <si>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</si>
  <si>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</si>
  <si>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</si>
  <si>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</si>
  <si>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</si>
  <si>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</si>
  <si>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</si>
  <si>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</si>
  <si>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</si>
  <si>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</si>
  <si>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</si>
  <si>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</si>
  <si>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</si>
  <si>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</si>
  <si>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</si>
  <si>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</si>
  <si>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</si>
  <si>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</si>
  <si>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</si>
  <si>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</si>
  <si>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</si>
  <si>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</si>
  <si>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</si>
  <si>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</si>
  <si>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</si>
  <si>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</si>
  <si>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</si>
  <si>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</si>
  <si>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</si>
  <si>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</si>
  <si>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</si>
  <si>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</si>
  <si>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</si>
  <si>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</si>
  <si>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</si>
  <si>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</si>
  <si>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</si>
  <si>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</si>
  <si>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</si>
  <si>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</si>
  <si>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</si>
  <si>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</si>
  <si>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</si>
  <si>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</si>
  <si>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</si>
  <si>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</si>
  <si>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</si>
  <si>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</si>
  <si>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</si>
  <si>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</si>
  <si>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</si>
  <si>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</si>
  <si>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</si>
  <si>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</si>
  <si>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</si>
  <si>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</si>
  <si>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</si>
  <si>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</si>
  <si>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</si>
  <si>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</si>
  <si>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</si>
  <si>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</si>
  <si>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</si>
  <si>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</si>
  <si>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</si>
  <si>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</si>
  <si>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</si>
  <si>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</si>
  <si>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</si>
  <si>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</si>
  <si>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</si>
  <si>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</si>
  <si>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</si>
  <si>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</si>
  <si>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</si>
  <si>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</si>
  <si>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</si>
  <si>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</si>
  <si>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</si>
  <si>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</si>
  <si>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</si>
  <si>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</si>
  <si>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</si>
  <si>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</si>
  <si>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</si>
  <si>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</si>
  <si>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</si>
  <si>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</si>
  <si>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</si>
  <si>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</si>
  <si>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</si>
  <si>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</si>
  <si>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</si>
  <si>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</si>
  <si>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</si>
  <si>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</si>
  <si>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</si>
  <si>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</si>
  <si>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</si>
  <si>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</si>
  <si>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</si>
  <si>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</si>
  <si>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</si>
  <si>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</si>
  <si>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</si>
  <si>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</si>
  <si>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</si>
  <si>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</si>
  <si>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</si>
  <si>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</si>
  <si>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</si>
  <si>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</si>
  <si>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</si>
  <si>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</si>
  <si>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</si>
  <si>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</si>
  <si>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</si>
  <si>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</si>
  <si>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</si>
  <si>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</si>
  <si>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</si>
  <si>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</si>
  <si>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</si>
  <si>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</si>
  <si>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</si>
  <si>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</si>
  <si>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</si>
  <si>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</si>
  <si>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</si>
  <si>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</si>
  <si>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</si>
  <si>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</si>
  <si>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</si>
  <si>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</si>
  <si>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</si>
  <si>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</si>
  <si>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</si>
  <si>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</si>
  <si>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</si>
  <si>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</si>
  <si>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</si>
  <si>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</si>
  <si>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</si>
  <si>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</si>
  <si>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</si>
  <si>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</si>
  <si>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</si>
  <si>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</si>
  <si>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</si>
  <si>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</si>
  <si>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</si>
  <si>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</si>
  <si>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</si>
  <si>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</si>
  <si>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</si>
  <si>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</si>
  <si>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</si>
  <si>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</si>
  <si>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</si>
  <si>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</si>
  <si>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</si>
  <si>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</si>
  <si>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</si>
  <si>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</si>
  <si>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</si>
  <si>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</si>
  <si>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</si>
  <si>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</si>
  <si>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</si>
  <si>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</si>
  <si>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</si>
  <si>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</si>
  <si>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</si>
  <si>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</si>
  <si>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</si>
  <si>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</si>
  <si>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</si>
  <si>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</si>
  <si>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</si>
  <si>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</si>
  <si>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</si>
  <si>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</si>
  <si>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</si>
  <si>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</si>
  <si>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</si>
  <si>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</si>
  <si>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</si>
  <si>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</si>
  <si>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</si>
  <si>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</si>
  <si>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</si>
  <si>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</si>
  <si>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</si>
  <si>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</si>
  <si>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</si>
  <si>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</si>
  <si>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</si>
  <si>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</si>
  <si>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</si>
  <si>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</si>
  <si>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</si>
  <si>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</si>
  <si>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</si>
  <si>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</si>
  <si>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</si>
  <si>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</si>
  <si>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</si>
  <si>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</si>
  <si>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</si>
  <si>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</si>
  <si>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</si>
  <si>
    <t>5.1.08.10</t>
  </si>
  <si>
    <t>Viáticos</t>
  </si>
  <si>
    <t>5.1.08.10.001</t>
  </si>
  <si>
    <t>5.1.11.14</t>
  </si>
  <si>
    <t>Materiales y suministros</t>
  </si>
  <si>
    <t>5.1.11.14.001</t>
  </si>
  <si>
    <t>5.1.11.83</t>
  </si>
  <si>
    <t>Servicios de telecomunicaciones, transmisión y suministro de información</t>
  </si>
  <si>
    <t>5.1.11.83.001</t>
  </si>
  <si>
    <t>2022-06-01</t>
  </si>
  <si>
    <t>2022-06-30</t>
  </si>
  <si>
    <t>JUNIO DE 2022</t>
  </si>
  <si>
    <t>JUNIO DE 2021</t>
  </si>
  <si>
    <t>2021-06-01</t>
  </si>
  <si>
    <t>2021-06-30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</si>
</sst>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  <numFmt numFmtId="168" formatCode="[$$-240A]\ #,##0.00"/>
  </numFmts>
  <fonts count="5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99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40" fillId="3" borderId="21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42" fillId="4" borderId="23" xfId="0" applyNumberFormat="1" applyFont="1" applyFill="1" applyBorder="1" applyAlignment="1">
      <alignment wrapText="1"/>
    </xf>
    <xf numFmtId="49" fontId="42" fillId="4" borderId="15" xfId="0" applyNumberFormat="1" applyFont="1" applyFill="1" applyBorder="1" applyAlignment="1">
      <alignment wrapText="1"/>
    </xf>
    <xf numFmtId="49" fontId="40" fillId="3" borderId="22" xfId="0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4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  <xf numFmtId="0" fontId="44" fillId="0" borderId="16" xfId="1" applyFont="1" applyBorder="1"/>
    <xf numFmtId="43" fontId="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43" fontId="39" fillId="0" borderId="0" xfId="5" applyFont="1" applyFill="1" applyBorder="1" applyAlignment="1">
      <alignment vertical="center" wrapText="1"/>
    </xf>
    <xf numFmtId="43" fontId="39" fillId="0" borderId="0" xfId="5" applyFont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39" fillId="0" borderId="0" xfId="0" applyFont="1" applyAlignment="1">
      <alignment vertical="top" wrapText="1"/>
    </xf>
    <xf numFmtId="41" fontId="39" fillId="0" borderId="0" xfId="6" applyFont="1" applyFill="1" applyBorder="1" applyAlignment="1">
      <alignment vertical="top" wrapText="1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3" fontId="41" fillId="0" borderId="28" xfId="5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2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horizontal="center"/>
    </xf>
    <xf numFmtId="0" fontId="34" fillId="0" borderId="0" xfId="7" applyFont="1" applyAlignment="1">
      <alignment horizontal="center"/>
    </xf>
    <xf numFmtId="0" fontId="13" fillId="2" borderId="0" xfId="7" applyFont="1" applyFill="1"/>
    <xf numFmtId="0" fontId="13" fillId="0" borderId="0" xfId="7" applyFont="1"/>
    <xf numFmtId="0" fontId="7" fillId="0" borderId="0" xfId="7" applyFont="1" applyAlignment="1">
      <alignment horizontal="center"/>
    </xf>
    <xf numFmtId="3" fontId="13" fillId="2" borderId="0" xfId="7" applyNumberFormat="1" applyFont="1" applyFill="1" applyAlignment="1">
      <alignment horizontal="center"/>
    </xf>
    <xf numFmtId="3" fontId="13" fillId="2" borderId="0" xfId="7" applyNumberFormat="1" applyFont="1" applyFill="1"/>
    <xf numFmtId="3" fontId="7" fillId="0" borderId="0" xfId="7" applyNumberFormat="1" applyFont="1" applyAlignment="1">
      <alignment horizontal="center"/>
    </xf>
    <xf numFmtId="3" fontId="7" fillId="2" borderId="0" xfId="7" applyNumberFormat="1" applyFont="1" applyFill="1"/>
    <xf numFmtId="0" fontId="7" fillId="0" borderId="0" xfId="7" applyFont="1"/>
    <xf numFmtId="0" fontId="1" fillId="0" borderId="0" xfId="7"/>
    <xf numFmtId="3" fontId="1" fillId="2" borderId="0" xfId="7" applyNumberFormat="1" applyFill="1"/>
    <xf numFmtId="0" fontId="5" fillId="0" borderId="0" xfId="7" applyFont="1" applyAlignment="1">
      <alignment vertical="top" wrapText="1"/>
    </xf>
    <xf numFmtId="0" fontId="7" fillId="2" borderId="0" xfId="7" applyFont="1" applyFill="1"/>
    <xf numFmtId="0" fontId="8" fillId="0" borderId="0" xfId="7" applyFont="1"/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3" fontId="46" fillId="0" borderId="28" xfId="5" applyFont="1" applyBorder="1" applyAlignment="1">
      <alignment horizontal="center" vertical="center" wrapText="1"/>
    </xf>
    <xf numFmtId="44" fontId="5" fillId="0" borderId="0" xfId="7" applyNumberFormat="1" applyFont="1" applyAlignment="1">
      <alignment vertical="top" wrapText="1"/>
    </xf>
    <xf numFmtId="49" fontId="47" fillId="5" borderId="15" xfId="0" applyNumberFormat="1" applyFont="1" applyFill="1" applyBorder="1" applyAlignment="1">
      <alignment wrapText="1"/>
    </xf>
    <xf numFmtId="0" fontId="42" fillId="4" borderId="15" xfId="0" applyFont="1" applyFill="1" applyBorder="1" applyAlignment="1">
      <alignment vertical="center" wrapText="1"/>
    </xf>
    <xf numFmtId="0" fontId="27" fillId="0" borderId="3" xfId="1" applyFont="1" applyBorder="1" applyAlignment="1">
      <alignment horizontal="left" vertical="center"/>
    </xf>
    <xf numFmtId="49" fontId="47" fillId="5" borderId="23" xfId="0" applyNumberFormat="1" applyFont="1" applyFill="1" applyBorder="1" applyAlignment="1">
      <alignment wrapText="1"/>
    </xf>
    <xf numFmtId="0" fontId="47" fillId="5" borderId="23" xfId="0" applyFont="1" applyFill="1" applyBorder="1" applyAlignment="1">
      <alignment vertical="center" wrapText="1"/>
    </xf>
    <xf numFmtId="0" fontId="47" fillId="5" borderId="15" xfId="0" applyFont="1" applyFill="1" applyBorder="1" applyAlignment="1">
      <alignment vertical="center" wrapText="1"/>
    </xf>
    <xf numFmtId="0" fontId="42" fillId="4" borderId="23" xfId="0" applyFont="1" applyFill="1" applyBorder="1" applyAlignment="1">
      <alignment vertical="center" wrapText="1"/>
    </xf>
    <xf numFmtId="168" fontId="39" fillId="0" borderId="0" xfId="6" applyNumberFormat="1" applyFont="1" applyFill="1" applyBorder="1" applyAlignment="1">
      <alignment vertical="top" wrapText="1"/>
    </xf>
    <xf numFmtId="49" fontId="47" fillId="6" borderId="15" xfId="0" applyNumberFormat="1" applyFont="1" applyFill="1" applyBorder="1" applyAlignment="1">
      <alignment wrapText="1"/>
    </xf>
    <xf numFmtId="0" fontId="47" fillId="6" borderId="15" xfId="0" applyFont="1" applyFill="1" applyBorder="1" applyAlignment="1">
      <alignment vertical="center" wrapText="1"/>
    </xf>
    <xf numFmtId="0" fontId="47" fillId="6" borderId="15" xfId="0" applyFont="1" applyFill="1" applyBorder="1" applyAlignment="1">
      <alignment vertical="top" wrapText="1"/>
    </xf>
    <xf numFmtId="49" fontId="47" fillId="6" borderId="23" xfId="0" applyNumberFormat="1" applyFont="1" applyFill="1" applyBorder="1" applyAlignment="1">
      <alignment wrapText="1"/>
    </xf>
    <xf numFmtId="0" fontId="47" fillId="6" borderId="23" xfId="0" applyFont="1" applyFill="1" applyBorder="1" applyAlignment="1">
      <alignment vertical="center" wrapText="1"/>
    </xf>
    <xf numFmtId="0" fontId="47" fillId="6" borderId="23" xfId="0" applyFont="1" applyFill="1" applyBorder="1" applyAlignment="1">
      <alignment vertical="top" wrapText="1"/>
    </xf>
    <xf numFmtId="49" fontId="42" fillId="7" borderId="25" xfId="0" applyNumberFormat="1" applyFont="1" applyFill="1" applyBorder="1" applyAlignment="1">
      <alignment wrapText="1"/>
    </xf>
    <xf numFmtId="49" fontId="42" fillId="7" borderId="26" xfId="0" applyNumberFormat="1" applyFont="1" applyFill="1" applyBorder="1" applyAlignment="1">
      <alignment wrapText="1"/>
    </xf>
    <xf numFmtId="49" fontId="42" fillId="7" borderId="23" xfId="0" applyNumberFormat="1" applyFont="1" applyFill="1" applyBorder="1" applyAlignment="1">
      <alignment wrapText="1"/>
    </xf>
    <xf numFmtId="49" fontId="42" fillId="7" borderId="15" xfId="0" applyNumberFormat="1" applyFont="1" applyFill="1" applyBorder="1" applyAlignment="1">
      <alignment wrapText="1"/>
    </xf>
    <xf numFmtId="43" fontId="46" fillId="0" borderId="0" xfId="5" applyFont="1" applyBorder="1" applyAlignment="1">
      <alignment horizontal="center" vertical="center" wrapText="1"/>
    </xf>
    <xf numFmtId="167" fontId="39" fillId="0" borderId="0" xfId="0" applyNumberFormat="1" applyFont="1" applyAlignment="1">
      <alignment vertical="center" wrapText="1"/>
    </xf>
    <xf numFmtId="44" fontId="42" fillId="7" borderId="26" xfId="5" applyNumberFormat="1" applyFont="1" applyFill="1" applyBorder="1" applyAlignment="1">
      <alignment horizontal="right" wrapText="1"/>
    </xf>
    <xf numFmtId="44" fontId="42" fillId="7" borderId="29" xfId="5" applyNumberFormat="1" applyFont="1" applyFill="1" applyBorder="1" applyAlignment="1">
      <alignment horizontal="right" wrapText="1"/>
    </xf>
    <xf numFmtId="44" fontId="42" fillId="4" borderId="15" xfId="5" applyNumberFormat="1" applyFont="1" applyFill="1" applyBorder="1" applyAlignment="1">
      <alignment horizontal="right" wrapText="1"/>
    </xf>
    <xf numFmtId="44" fontId="42" fillId="4" borderId="24" xfId="5" applyNumberFormat="1" applyFont="1" applyFill="1" applyBorder="1" applyAlignment="1">
      <alignment horizontal="right" wrapText="1"/>
    </xf>
    <xf numFmtId="44" fontId="47" fillId="5" borderId="15" xfId="5" applyNumberFormat="1" applyFont="1" applyFill="1" applyBorder="1" applyAlignment="1">
      <alignment horizontal="right" wrapText="1"/>
    </xf>
    <xf numFmtId="44" fontId="47" fillId="5" borderId="24" xfId="5" applyNumberFormat="1" applyFont="1" applyFill="1" applyBorder="1" applyAlignment="1">
      <alignment horizontal="right" wrapText="1"/>
    </xf>
    <xf numFmtId="44" fontId="47" fillId="0" borderId="15" xfId="5" applyNumberFormat="1" applyFont="1" applyFill="1" applyBorder="1" applyAlignment="1">
      <alignment horizontal="right" wrapText="1"/>
    </xf>
    <xf numFmtId="44" fontId="47" fillId="0" borderId="24" xfId="5" applyNumberFormat="1" applyFont="1" applyFill="1" applyBorder="1" applyAlignment="1">
      <alignment horizontal="right" wrapText="1"/>
    </xf>
    <xf numFmtId="44" fontId="45" fillId="0" borderId="15" xfId="5" applyNumberFormat="1" applyFont="1" applyFill="1" applyBorder="1" applyAlignment="1">
      <alignment horizontal="right" wrapText="1"/>
    </xf>
    <xf numFmtId="44" fontId="45" fillId="0" borderId="24" xfId="5" applyNumberFormat="1" applyFont="1" applyFill="1" applyBorder="1" applyAlignment="1">
      <alignment horizontal="right" wrapText="1"/>
    </xf>
    <xf numFmtId="44" fontId="42" fillId="7" borderId="15" xfId="5" applyNumberFormat="1" applyFont="1" applyFill="1" applyBorder="1" applyAlignment="1">
      <alignment horizontal="right" wrapText="1"/>
    </xf>
    <xf numFmtId="44" fontId="42" fillId="7" borderId="24" xfId="5" applyNumberFormat="1" applyFont="1" applyFill="1" applyBorder="1" applyAlignment="1">
      <alignment horizontal="right" wrapText="1"/>
    </xf>
    <xf numFmtId="44" fontId="45" fillId="0" borderId="15" xfId="5" applyNumberFormat="1" applyFont="1" applyFill="1" applyBorder="1" applyAlignment="1">
      <alignment vertical="center" wrapText="1"/>
    </xf>
    <xf numFmtId="44" fontId="45" fillId="0" borderId="24" xfId="5" applyNumberFormat="1" applyFont="1" applyFill="1" applyBorder="1" applyAlignment="1">
      <alignment vertical="center" wrapText="1"/>
    </xf>
    <xf numFmtId="44" fontId="47" fillId="0" borderId="15" xfId="5" applyNumberFormat="1" applyFont="1" applyFill="1" applyBorder="1" applyAlignment="1">
      <alignment vertical="center" wrapText="1"/>
    </xf>
    <xf numFmtId="44" fontId="47" fillId="0" borderId="24" xfId="5" applyNumberFormat="1" applyFont="1" applyFill="1" applyBorder="1" applyAlignment="1">
      <alignment vertical="center" wrapText="1"/>
    </xf>
    <xf numFmtId="44" fontId="47" fillId="5" borderId="15" xfId="5" applyNumberFormat="1" applyFont="1" applyFill="1" applyBorder="1" applyAlignment="1">
      <alignment vertical="center" wrapText="1"/>
    </xf>
    <xf numFmtId="44" fontId="47" fillId="5" borderId="24" xfId="5" applyNumberFormat="1" applyFont="1" applyFill="1" applyBorder="1" applyAlignment="1">
      <alignment vertical="center" wrapText="1"/>
    </xf>
    <xf numFmtId="44" fontId="42" fillId="4" borderId="15" xfId="5" applyNumberFormat="1" applyFont="1" applyFill="1" applyBorder="1" applyAlignment="1">
      <alignment vertical="center" wrapText="1"/>
    </xf>
    <xf numFmtId="44" fontId="42" fillId="4" borderId="24" xfId="5" applyNumberFormat="1" applyFont="1" applyFill="1" applyBorder="1" applyAlignment="1">
      <alignment vertical="center" wrapText="1"/>
    </xf>
    <xf numFmtId="44" fontId="47" fillId="6" borderId="15" xfId="5" applyNumberFormat="1" applyFont="1" applyFill="1" applyBorder="1" applyAlignment="1">
      <alignment horizontal="right" wrapText="1"/>
    </xf>
    <xf numFmtId="44" fontId="47" fillId="6" borderId="24" xfId="5" applyNumberFormat="1" applyFont="1" applyFill="1" applyBorder="1" applyAlignment="1">
      <alignment horizontal="right" wrapText="1"/>
    </xf>
    <xf numFmtId="44" fontId="45" fillId="0" borderId="15" xfId="6" applyNumberFormat="1" applyFont="1" applyFill="1" applyBorder="1" applyAlignment="1">
      <alignment vertical="center" wrapText="1"/>
    </xf>
    <xf numFmtId="44" fontId="42" fillId="4" borderId="15" xfId="6" applyNumberFormat="1" applyFont="1" applyFill="1" applyBorder="1" applyAlignment="1">
      <alignment vertical="center" wrapText="1"/>
    </xf>
    <xf numFmtId="44" fontId="47" fillId="0" borderId="15" xfId="6" applyNumberFormat="1" applyFont="1" applyFill="1" applyBorder="1" applyAlignment="1">
      <alignment vertical="center" wrapText="1"/>
    </xf>
    <xf numFmtId="44" fontId="47" fillId="6" borderId="15" xfId="6" applyNumberFormat="1" applyFont="1" applyFill="1" applyBorder="1" applyAlignment="1">
      <alignment vertical="center" wrapText="1"/>
    </xf>
    <xf numFmtId="44" fontId="47" fillId="6" borderId="24" xfId="5" applyNumberFormat="1" applyFont="1" applyFill="1" applyBorder="1" applyAlignment="1">
      <alignment vertical="center" wrapText="1"/>
    </xf>
    <xf numFmtId="44" fontId="47" fillId="6" borderId="15" xfId="5" applyNumberFormat="1" applyFont="1" applyFill="1" applyBorder="1" applyAlignment="1">
      <alignment vertical="center" wrapText="1"/>
    </xf>
    <xf numFmtId="44" fontId="45" fillId="0" borderId="15" xfId="6" applyNumberFormat="1" applyFont="1" applyFill="1" applyBorder="1" applyAlignment="1">
      <alignment vertical="top" wrapText="1"/>
    </xf>
    <xf numFmtId="44" fontId="47" fillId="0" borderId="15" xfId="6" applyNumberFormat="1" applyFont="1" applyFill="1" applyBorder="1" applyAlignment="1">
      <alignment vertical="top" wrapText="1"/>
    </xf>
    <xf numFmtId="44" fontId="47" fillId="6" borderId="15" xfId="6" applyNumberFormat="1" applyFont="1" applyFill="1" applyBorder="1" applyAlignment="1">
      <alignment vertical="top" wrapText="1"/>
    </xf>
    <xf numFmtId="164" fontId="11" fillId="0" borderId="34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44" fontId="47" fillId="6" borderId="15" xfId="0" applyNumberFormat="1" applyFont="1" applyFill="1" applyBorder="1"/>
    <xf numFmtId="44" fontId="47" fillId="6" borderId="24" xfId="0" applyNumberFormat="1" applyFont="1" applyFill="1" applyBorder="1"/>
    <xf numFmtId="44" fontId="47" fillId="0" borderId="24" xfId="6" applyNumberFormat="1" applyFont="1" applyFill="1" applyBorder="1" applyAlignment="1">
      <alignment vertical="center" wrapText="1"/>
    </xf>
    <xf numFmtId="44" fontId="45" fillId="0" borderId="24" xfId="6" applyNumberFormat="1" applyFont="1" applyFill="1" applyBorder="1" applyAlignment="1">
      <alignment vertical="center" wrapText="1"/>
    </xf>
    <xf numFmtId="44" fontId="47" fillId="6" borderId="24" xfId="6" applyNumberFormat="1" applyFont="1" applyFill="1" applyBorder="1" applyAlignment="1">
      <alignment vertical="center" wrapText="1"/>
    </xf>
    <xf numFmtId="44" fontId="42" fillId="4" borderId="24" xfId="6" applyNumberFormat="1" applyFont="1" applyFill="1" applyBorder="1" applyAlignment="1">
      <alignment vertical="center" wrapText="1"/>
    </xf>
    <xf numFmtId="44" fontId="45" fillId="0" borderId="24" xfId="6" applyNumberFormat="1" applyFont="1" applyFill="1" applyBorder="1" applyAlignment="1">
      <alignment vertical="top" wrapText="1"/>
    </xf>
    <xf numFmtId="44" fontId="47" fillId="0" borderId="24" xfId="6" applyNumberFormat="1" applyFont="1" applyFill="1" applyBorder="1" applyAlignment="1">
      <alignment vertical="top" wrapText="1"/>
    </xf>
    <xf numFmtId="44" fontId="47" fillId="6" borderId="24" xfId="6" applyNumberFormat="1" applyFont="1" applyFill="1" applyBorder="1" applyAlignment="1">
      <alignment vertical="top" wrapText="1"/>
    </xf>
    <xf numFmtId="44" fontId="48" fillId="0" borderId="33" xfId="0" applyNumberFormat="1" applyFont="1" applyBorder="1" applyAlignment="1">
      <alignment vertical="top" wrapText="1" readingOrder="1"/>
    </xf>
    <xf numFmtId="44" fontId="48" fillId="0" borderId="0" xfId="0" applyNumberFormat="1" applyFont="1" applyAlignment="1">
      <alignment vertical="top" wrapText="1" readingOrder="1"/>
    </xf>
    <xf numFmtId="44" fontId="39" fillId="0" borderId="0" xfId="0" applyNumberFormat="1" applyFont="1" applyAlignment="1">
      <alignment vertical="center" wrapText="1"/>
    </xf>
    <xf numFmtId="49" fontId="47" fillId="0" borderId="23" xfId="0" applyNumberFormat="1" applyFont="1" applyFill="1" applyBorder="1" applyAlignment="1">
      <alignment wrapText="1"/>
    </xf>
    <xf numFmtId="49" fontId="47" fillId="0" borderId="15" xfId="0" applyNumberFormat="1" applyFont="1" applyFill="1" applyBorder="1" applyAlignment="1">
      <alignment wrapText="1"/>
    </xf>
    <xf numFmtId="0" fontId="47" fillId="0" borderId="2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49" fontId="45" fillId="0" borderId="23" xfId="0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0" fontId="45" fillId="0" borderId="2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43" fontId="11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vertical="center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44" fillId="0" borderId="0" xfId="1" applyFont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44" fontId="47" fillId="0" borderId="15" xfId="0" applyNumberFormat="1" applyFont="1" applyFill="1" applyBorder="1"/>
    <xf numFmtId="44" fontId="47" fillId="0" borderId="24" xfId="0" applyNumberFormat="1" applyFont="1" applyFill="1" applyBorder="1"/>
    <xf numFmtId="0" fontId="47" fillId="0" borderId="23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vertical="top" wrapText="1"/>
    </xf>
    <xf numFmtId="44" fontId="45" fillId="0" borderId="15" xfId="0" applyNumberFormat="1" applyFont="1" applyFill="1" applyBorder="1"/>
    <xf numFmtId="44" fontId="45" fillId="0" borderId="24" xfId="0" applyNumberFormat="1" applyFont="1" applyFill="1" applyBorder="1"/>
    <xf numFmtId="0" fontId="45" fillId="0" borderId="23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vertical="top" wrapText="1"/>
    </xf>
    <xf numFmtId="44" fontId="47" fillId="0" borderId="0" xfId="5" applyNumberFormat="1" applyFont="1" applyFill="1" applyBorder="1" applyAlignment="1">
      <alignment horizontal="right" wrapText="1"/>
    </xf>
    <xf numFmtId="44" fontId="45" fillId="0" borderId="0" xfId="5" applyNumberFormat="1" applyFont="1" applyFill="1" applyBorder="1" applyAlignment="1">
      <alignment horizontal="right" wrapText="1"/>
    </xf>
    <xf numFmtId="41" fontId="39" fillId="0" borderId="0" xfId="6" applyFont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11" xfId="7" applyFont="1" applyBorder="1" applyAlignment="1">
      <alignment horizontal="center"/>
    </xf>
    <xf numFmtId="49" fontId="42" fillId="8" borderId="25" xfId="0" applyNumberFormat="1" applyFont="1" applyFill="1" applyBorder="1" applyAlignment="1">
      <alignment wrapText="1"/>
    </xf>
    <xf numFmtId="49" fontId="42" fillId="8" borderId="26" xfId="0" applyNumberFormat="1" applyFont="1" applyFill="1" applyBorder="1" applyAlignment="1">
      <alignment wrapText="1"/>
    </xf>
    <xf numFmtId="44" fontId="42" fillId="8" borderId="26" xfId="5" applyNumberFormat="1" applyFont="1" applyFill="1" applyBorder="1" applyAlignment="1">
      <alignment horizontal="right" wrapText="1"/>
    </xf>
    <xf numFmtId="44" fontId="42" fillId="8" borderId="29" xfId="5" applyNumberFormat="1" applyFont="1" applyFill="1" applyBorder="1" applyAlignment="1">
      <alignment horizontal="right" wrapText="1"/>
    </xf>
    <xf numFmtId="49" fontId="42" fillId="8" borderId="23" xfId="0" applyNumberFormat="1" applyFont="1" applyFill="1" applyBorder="1" applyAlignment="1">
      <alignment wrapText="1"/>
    </xf>
    <xf numFmtId="49" fontId="42" fillId="8" borderId="15" xfId="0" applyNumberFormat="1" applyFont="1" applyFill="1" applyBorder="1" applyAlignment="1">
      <alignment wrapText="1"/>
    </xf>
    <xf numFmtId="44" fontId="42" fillId="8" borderId="15" xfId="5" applyNumberFormat="1" applyFont="1" applyFill="1" applyBorder="1" applyAlignment="1">
      <alignment horizontal="right" wrapText="1"/>
    </xf>
    <xf numFmtId="44" fontId="42" fillId="8" borderId="24" xfId="5" applyNumberFormat="1" applyFont="1" applyFill="1" applyBorder="1" applyAlignment="1">
      <alignment horizontal="right" wrapText="1"/>
    </xf>
    <xf numFmtId="0" fontId="42" fillId="8" borderId="23" xfId="0" applyFont="1" applyFill="1" applyBorder="1" applyAlignment="1">
      <alignment vertical="center" wrapText="1"/>
    </xf>
    <xf numFmtId="0" fontId="42" fillId="8" borderId="15" xfId="0" applyFont="1" applyFill="1" applyBorder="1" applyAlignment="1">
      <alignment vertical="center" wrapText="1"/>
    </xf>
    <xf numFmtId="44" fontId="42" fillId="8" borderId="15" xfId="5" applyNumberFormat="1" applyFont="1" applyFill="1" applyBorder="1" applyAlignment="1">
      <alignment vertical="center" wrapText="1"/>
    </xf>
    <xf numFmtId="44" fontId="42" fillId="8" borderId="24" xfId="5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43" fontId="49" fillId="0" borderId="15" xfId="5" applyFont="1" applyFill="1" applyBorder="1" applyAlignment="1">
      <alignment vertical="center" wrapText="1"/>
    </xf>
    <xf numFmtId="0" fontId="49" fillId="0" borderId="23" xfId="0" applyFont="1" applyFill="1" applyBorder="1" applyAlignment="1">
      <alignment vertical="center" wrapText="1"/>
    </xf>
    <xf numFmtId="43" fontId="49" fillId="0" borderId="24" xfId="5" applyFont="1" applyFill="1" applyBorder="1" applyAlignment="1">
      <alignment vertical="center" wrapText="1"/>
    </xf>
    <xf numFmtId="0" fontId="39" fillId="0" borderId="30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vertical="center" wrapText="1"/>
    </xf>
    <xf numFmtId="43" fontId="39" fillId="0" borderId="31" xfId="5" applyFont="1" applyFill="1" applyBorder="1" applyAlignment="1">
      <alignment vertical="center" wrapText="1"/>
    </xf>
    <xf numFmtId="43" fontId="39" fillId="0" borderId="32" xfId="5" applyFont="1" applyFill="1" applyBorder="1" applyAlignment="1">
      <alignment vertical="center" wrapText="1"/>
    </xf>
    <xf numFmtId="0" fontId="42" fillId="4" borderId="23" xfId="0" applyFont="1" applyFill="1" applyBorder="1" applyAlignment="1">
      <alignment vertical="top" wrapText="1"/>
    </xf>
    <xf numFmtId="0" fontId="42" fillId="4" borderId="15" xfId="0" applyFont="1" applyFill="1" applyBorder="1" applyAlignment="1">
      <alignment vertical="top" wrapText="1"/>
    </xf>
    <xf numFmtId="44" fontId="42" fillId="4" borderId="15" xfId="6" applyNumberFormat="1" applyFont="1" applyFill="1" applyBorder="1" applyAlignment="1">
      <alignment vertical="top" wrapText="1"/>
    </xf>
    <xf numFmtId="44" fontId="42" fillId="4" borderId="24" xfId="6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41" fontId="49" fillId="0" borderId="15" xfId="6" applyFont="1" applyFill="1" applyBorder="1" applyAlignment="1">
      <alignment vertical="top" wrapText="1"/>
    </xf>
    <xf numFmtId="168" fontId="49" fillId="0" borderId="15" xfId="6" applyNumberFormat="1" applyFont="1" applyFill="1" applyBorder="1" applyAlignment="1">
      <alignment vertical="top" wrapText="1"/>
    </xf>
    <xf numFmtId="0" fontId="49" fillId="0" borderId="23" xfId="0" applyFont="1" applyFill="1" applyBorder="1" applyAlignment="1">
      <alignment vertical="top" wrapText="1"/>
    </xf>
    <xf numFmtId="168" fontId="49" fillId="0" borderId="24" xfId="6" applyNumberFormat="1" applyFont="1" applyFill="1" applyBorder="1" applyAlignment="1">
      <alignment vertical="top" wrapText="1"/>
    </xf>
    <xf numFmtId="0" fontId="39" fillId="0" borderId="30" xfId="0" applyFont="1" applyFill="1" applyBorder="1" applyAlignment="1">
      <alignment vertical="top" wrapText="1"/>
    </xf>
    <xf numFmtId="0" fontId="39" fillId="0" borderId="31" xfId="0" applyFont="1" applyFill="1" applyBorder="1" applyAlignment="1">
      <alignment vertical="top" wrapText="1"/>
    </xf>
    <xf numFmtId="41" fontId="39" fillId="0" borderId="31" xfId="6" applyFont="1" applyFill="1" applyBorder="1" applyAlignment="1">
      <alignment vertical="top" wrapText="1"/>
    </xf>
    <xf numFmtId="168" fontId="39" fillId="0" borderId="31" xfId="6" applyNumberFormat="1" applyFont="1" applyFill="1" applyBorder="1" applyAlignment="1">
      <alignment vertical="top" wrapText="1"/>
    </xf>
    <xf numFmtId="168" fontId="39" fillId="0" borderId="32" xfId="6" applyNumberFormat="1" applyFont="1" applyFill="1" applyBorder="1" applyAlignment="1">
      <alignment vertical="top" wrapText="1"/>
    </xf>
    <xf numFmtId="43" fontId="41" fillId="0" borderId="35" xfId="5" applyFont="1" applyBorder="1" applyAlignment="1">
      <alignment horizontal="center" vertical="center" wrapText="1"/>
    </xf>
  </cellXfs>
  <cellStyles count="9">
    <cellStyle name="Millares" xfId="5" builtinId="3"/>
    <cellStyle name="Millares [0]" xfId="6" builtinId="6"/>
    <cellStyle name="Millares 2" xfId="2"/>
    <cellStyle name="Millares 2 2" xfId="8"/>
    <cellStyle name="Millares 2 2 3" xfId="4"/>
    <cellStyle name="Normal" xfId="0" builtinId="0"/>
    <cellStyle name="Normal 2" xfId="1"/>
    <cellStyle name="Normal 2 2" xfId="7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psb-my.sharepoint.com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98"/>
  <sheetViews>
    <sheetView tabSelected="1" zoomScale="84" zoomScaleNormal="84" workbookViewId="0">
      <selection activeCell="J57" sqref="J57"/>
    </sheetView>
  </sheetViews>
  <sheetFormatPr baseColWidth="10" defaultColWidth="11.42578125" defaultRowHeight="11.25" outlineLevelCol="1"/>
  <cols>
    <col min="1" max="1" width="13.5703125" style="147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47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326"/>
      <c r="B1" s="23" t="s">
        <v>0</v>
      </c>
      <c r="C1" s="328" t="s">
        <v>1</v>
      </c>
      <c r="D1" s="329"/>
      <c r="E1" s="329"/>
      <c r="F1" s="329"/>
      <c r="G1" s="329"/>
      <c r="H1" s="330" t="s">
        <v>2</v>
      </c>
      <c r="I1" s="331"/>
      <c r="J1" s="24" t="s">
        <v>3</v>
      </c>
      <c r="K1" s="1"/>
      <c r="L1" s="2"/>
    </row>
    <row r="2" spans="1:12" ht="32.1" customHeight="1">
      <c r="A2" s="327"/>
      <c r="B2" s="25" t="s">
        <v>4</v>
      </c>
      <c r="C2" s="332" t="s">
        <v>5</v>
      </c>
      <c r="D2" s="333"/>
      <c r="E2" s="333"/>
      <c r="F2" s="333"/>
      <c r="G2" s="333"/>
      <c r="H2" s="334" t="s">
        <v>6</v>
      </c>
      <c r="I2" s="335"/>
      <c r="J2" s="26" t="s">
        <v>7</v>
      </c>
      <c r="K2" s="4"/>
      <c r="L2" s="5"/>
    </row>
    <row r="3" spans="1:12" ht="12" thickBot="1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40"/>
    </row>
    <row r="4" spans="1:12">
      <c r="A4" s="140"/>
      <c r="B4" s="81"/>
      <c r="C4" s="81"/>
      <c r="D4" s="107"/>
      <c r="E4" s="81"/>
      <c r="F4" s="107"/>
      <c r="G4" s="148"/>
      <c r="H4" s="81"/>
      <c r="I4" s="82"/>
      <c r="J4" s="81"/>
      <c r="K4" s="81"/>
      <c r="L4" s="83"/>
    </row>
    <row r="5" spans="1:12" ht="12.75">
      <c r="A5" s="141"/>
      <c r="B5" s="336" t="s">
        <v>8</v>
      </c>
      <c r="C5" s="336"/>
      <c r="D5" s="336"/>
      <c r="E5" s="336"/>
      <c r="F5" s="336"/>
      <c r="G5" s="336"/>
      <c r="H5" s="336"/>
      <c r="I5" s="336"/>
      <c r="J5" s="336"/>
      <c r="K5" s="336"/>
      <c r="L5" s="337"/>
    </row>
    <row r="6" spans="1:12">
      <c r="A6" s="141"/>
      <c r="B6" s="324" t="s">
        <v>9</v>
      </c>
      <c r="C6" s="324"/>
      <c r="D6" s="324"/>
      <c r="E6" s="324"/>
      <c r="F6" s="324"/>
      <c r="G6" s="324"/>
      <c r="H6" s="324"/>
      <c r="I6" s="324"/>
      <c r="J6" s="324"/>
      <c r="K6" s="324"/>
      <c r="L6" s="325"/>
    </row>
    <row r="7" spans="1:12">
      <c r="A7" s="141"/>
      <c r="B7" s="272"/>
      <c r="C7" s="272"/>
      <c r="D7" s="119"/>
      <c r="E7" s="6"/>
      <c r="F7" s="108"/>
      <c r="G7" s="273"/>
      <c r="H7" s="274"/>
      <c r="I7" s="275"/>
      <c r="J7" s="274"/>
      <c r="K7" s="274"/>
      <c r="L7" s="7"/>
    </row>
    <row r="8" spans="1:12">
      <c r="A8" s="141"/>
      <c r="B8" s="272"/>
      <c r="C8" s="272"/>
      <c r="D8" s="119"/>
      <c r="E8" s="6"/>
      <c r="F8" s="108"/>
      <c r="G8" s="273"/>
      <c r="H8" s="274"/>
      <c r="I8" s="275"/>
      <c r="J8" s="274"/>
      <c r="K8" s="274"/>
      <c r="L8" s="7"/>
    </row>
    <row r="9" spans="1:12">
      <c r="A9" s="141"/>
      <c r="B9" s="272"/>
      <c r="C9" s="272"/>
      <c r="D9" s="119"/>
      <c r="E9" s="6"/>
      <c r="F9" s="108"/>
      <c r="G9" s="273"/>
      <c r="H9" s="274"/>
      <c r="I9" s="275"/>
      <c r="J9" s="274"/>
      <c r="K9" s="274"/>
      <c r="L9" s="7"/>
    </row>
    <row r="10" spans="1:12" ht="16.5" customHeight="1">
      <c r="A10" s="141"/>
      <c r="B10" s="272"/>
      <c r="C10" s="272"/>
      <c r="D10" s="119"/>
      <c r="E10" s="6"/>
      <c r="F10" s="108"/>
      <c r="G10" s="273"/>
      <c r="H10" s="274"/>
      <c r="I10" s="275"/>
      <c r="J10" s="274"/>
      <c r="K10" s="274"/>
      <c r="L10" s="7"/>
    </row>
    <row r="11" spans="1:12" s="22" customFormat="1" ht="12.75">
      <c r="A11" s="142"/>
      <c r="B11" s="276" t="s">
        <v>10</v>
      </c>
      <c r="C11" s="276"/>
      <c r="D11" s="136" t="s">
        <v>835</v>
      </c>
      <c r="E11" s="20"/>
      <c r="F11" s="109" t="s">
        <v>836</v>
      </c>
      <c r="G11" s="277"/>
      <c r="H11" s="276" t="s">
        <v>10</v>
      </c>
      <c r="I11" s="278" t="s">
        <v>11</v>
      </c>
      <c r="J11" s="135" t="str">
        <f>+D11</f>
        <v>JUNIO DE 2022</v>
      </c>
      <c r="K11" s="20"/>
      <c r="L11" s="21" t="str">
        <f>+F11</f>
        <v>JUNIO DE 2021</v>
      </c>
    </row>
    <row r="12" spans="1:12">
      <c r="A12" s="141"/>
      <c r="B12" s="274"/>
      <c r="C12" s="279"/>
      <c r="D12" s="120"/>
      <c r="E12" s="8"/>
      <c r="F12" s="110"/>
      <c r="G12" s="273"/>
      <c r="H12" s="274"/>
      <c r="I12" s="275"/>
      <c r="J12" s="274"/>
      <c r="K12" s="274"/>
      <c r="L12" s="7"/>
    </row>
    <row r="13" spans="1:12" ht="12.75">
      <c r="A13" s="141"/>
      <c r="B13" s="280" t="s">
        <v>12</v>
      </c>
      <c r="C13" s="280"/>
      <c r="D13" s="95"/>
      <c r="E13" s="9"/>
      <c r="F13" s="111"/>
      <c r="G13" s="273"/>
      <c r="H13" s="280" t="s">
        <v>13</v>
      </c>
      <c r="I13" s="281"/>
      <c r="J13" s="9"/>
      <c r="K13" s="9"/>
      <c r="L13" s="10"/>
    </row>
    <row r="14" spans="1:12" ht="12.75">
      <c r="A14" s="141"/>
      <c r="B14" s="280"/>
      <c r="C14" s="280"/>
      <c r="D14" s="93"/>
      <c r="E14" s="9"/>
      <c r="F14" s="111"/>
      <c r="G14" s="273"/>
      <c r="H14" s="280"/>
      <c r="I14" s="281"/>
      <c r="J14" s="9"/>
      <c r="K14" s="9"/>
      <c r="L14" s="10"/>
    </row>
    <row r="15" spans="1:12" ht="13.5" thickBot="1">
      <c r="A15" s="141"/>
      <c r="B15" s="282" t="s">
        <v>14</v>
      </c>
      <c r="C15" s="280"/>
      <c r="D15" s="92">
        <f>+D16+D19+D25+D23</f>
        <v>11829772054.85</v>
      </c>
      <c r="E15" s="9"/>
      <c r="F15" s="92">
        <f>+F16+F19+F25+F23</f>
        <v>11902642841.52</v>
      </c>
      <c r="G15" s="273"/>
      <c r="H15" s="282" t="s">
        <v>15</v>
      </c>
      <c r="I15" s="281"/>
      <c r="J15" s="92">
        <f>+J16+J22+J24</f>
        <v>11293168880.939999</v>
      </c>
      <c r="K15" s="93"/>
      <c r="L15" s="94">
        <f>+L16+L22</f>
        <v>1740489571</v>
      </c>
    </row>
    <row r="16" spans="1:12" ht="12.75">
      <c r="A16" s="143" t="s">
        <v>16</v>
      </c>
      <c r="B16" s="283" t="s">
        <v>17</v>
      </c>
      <c r="C16" s="280"/>
      <c r="D16" s="106">
        <f>+SUM(D17:D18)</f>
        <v>1298631991.5</v>
      </c>
      <c r="E16" s="9"/>
      <c r="F16" s="106">
        <f>+SUM(F17:F18)</f>
        <v>446110100.68000001</v>
      </c>
      <c r="G16" s="284" t="s">
        <v>18</v>
      </c>
      <c r="H16" s="283" t="s">
        <v>19</v>
      </c>
      <c r="I16" s="285"/>
      <c r="J16" s="95">
        <f>+J17+J18+J19+J20+J21</f>
        <v>141728538</v>
      </c>
      <c r="K16" s="93"/>
      <c r="L16" s="96">
        <f>+L17+L18+L19+L20+L21</f>
        <v>111469836</v>
      </c>
    </row>
    <row r="17" spans="1:14" ht="12.75">
      <c r="A17" s="144" t="s">
        <v>20</v>
      </c>
      <c r="B17" s="286" t="s">
        <v>21</v>
      </c>
      <c r="C17" s="280"/>
      <c r="D17" s="11">
        <f>+VLOOKUP(A17,'JUNIO 2022'!$A$7:$H$500,7,0)</f>
        <v>12000000</v>
      </c>
      <c r="E17" s="9"/>
      <c r="F17" s="112">
        <f>+VLOOKUP(A17,'JUNIO 2021'!$A$7:$H$474,7,0)</f>
        <v>10000000</v>
      </c>
      <c r="G17" s="287" t="s">
        <v>22</v>
      </c>
      <c r="H17" s="286" t="s">
        <v>23</v>
      </c>
      <c r="I17" s="281"/>
      <c r="J17" s="11">
        <f>+VLOOKUP(G17,'JUNIO 2022'!$A$7:$H$500,7,0)</f>
        <v>0</v>
      </c>
      <c r="K17" s="93"/>
      <c r="L17" s="165">
        <f>+VLOOKUP(G17,'JUNIO 2021'!$A$7:$H$475,7,0)</f>
        <v>0</v>
      </c>
    </row>
    <row r="18" spans="1:14" ht="12.75">
      <c r="A18" s="144" t="s">
        <v>24</v>
      </c>
      <c r="B18" s="286" t="s">
        <v>25</v>
      </c>
      <c r="C18" s="280"/>
      <c r="D18" s="11">
        <f>+VLOOKUP(A18,'JUNIO 2022'!$A$7:$H$500,7,0)</f>
        <v>1286631991.5</v>
      </c>
      <c r="E18" s="9"/>
      <c r="F18" s="112">
        <f>+VLOOKUP(A18,'JUNIO 2021'!$A$7:$H$474,7,0)</f>
        <v>436110100.68000001</v>
      </c>
      <c r="G18" s="287" t="s">
        <v>26</v>
      </c>
      <c r="H18" s="286" t="s">
        <v>27</v>
      </c>
      <c r="I18" s="281"/>
      <c r="J18" s="11">
        <f>+VLOOKUP(G18,'JUNIO 2022'!$A$7:$H$500,7,0)</f>
        <v>51923582</v>
      </c>
      <c r="K18" s="93"/>
      <c r="L18" s="165">
        <f>+VLOOKUP(G18,'JUNIO 2021'!$A$7:$H$475,7,0)</f>
        <v>39269195</v>
      </c>
    </row>
    <row r="19" spans="1:14" ht="12.75">
      <c r="A19" s="143" t="s">
        <v>28</v>
      </c>
      <c r="B19" s="283" t="s">
        <v>29</v>
      </c>
      <c r="C19" s="280"/>
      <c r="D19" s="106">
        <f>+SUM(D20:D22)</f>
        <v>1455409331.8200002</v>
      </c>
      <c r="E19" s="9"/>
      <c r="F19" s="106">
        <f>+SUM(F20:F22)</f>
        <v>3154329474.0999999</v>
      </c>
      <c r="G19" s="287" t="s">
        <v>30</v>
      </c>
      <c r="H19" s="286" t="s">
        <v>31</v>
      </c>
      <c r="I19" s="281"/>
      <c r="J19" s="11">
        <f>+VLOOKUP(G19,'JUNIO 2022'!$A$7:$H$500,7,0)</f>
        <v>5365874</v>
      </c>
      <c r="K19" s="93"/>
      <c r="L19" s="165">
        <f>+VLOOKUP(G19,'JUNIO 2021'!$A$7:$H$475,7,0)</f>
        <v>0</v>
      </c>
    </row>
    <row r="20" spans="1:14" ht="12.75">
      <c r="A20" s="144" t="s">
        <v>32</v>
      </c>
      <c r="B20" s="286" t="s">
        <v>33</v>
      </c>
      <c r="C20" s="280"/>
      <c r="D20" s="11">
        <f>+VLOOKUP(A20,'JUNIO 2022'!$A$7:$H$500,7,0)</f>
        <v>1437754732.9200001</v>
      </c>
      <c r="E20" s="9"/>
      <c r="F20" s="112">
        <f>+VLOOKUP(A20,'JUNIO 2021'!$A$7:$H$474,7,0)</f>
        <v>3063551390.1999998</v>
      </c>
      <c r="G20" s="287" t="s">
        <v>34</v>
      </c>
      <c r="H20" s="286" t="s">
        <v>35</v>
      </c>
      <c r="I20" s="281"/>
      <c r="J20" s="11">
        <f>+VLOOKUP(G20,'JUNIO 2022'!$A$7:$H$500,7,0)</f>
        <v>82330894</v>
      </c>
      <c r="K20" s="93"/>
      <c r="L20" s="165">
        <f>+VLOOKUP(G20,'JUNIO 2021'!$A$7:$H$475,7,0)</f>
        <v>72200641</v>
      </c>
    </row>
    <row r="21" spans="1:14" ht="12.75">
      <c r="A21" s="144" t="s">
        <v>36</v>
      </c>
      <c r="B21" s="286" t="s">
        <v>37</v>
      </c>
      <c r="C21" s="280"/>
      <c r="D21" s="11">
        <f>+VLOOKUP(A21,'JUNIO 2022'!$A$7:$H$500,7,0)</f>
        <v>17654598.899999999</v>
      </c>
      <c r="E21" s="9"/>
      <c r="F21" s="112">
        <f>+VLOOKUP(A21,'JUNIO 2021'!$A$7:$H$474,7,0)</f>
        <v>90778083.900000006</v>
      </c>
      <c r="G21" s="287" t="s">
        <v>38</v>
      </c>
      <c r="H21" s="286" t="s">
        <v>39</v>
      </c>
      <c r="I21" s="281"/>
      <c r="J21" s="11">
        <f>+VLOOKUP(G21,'JUNIO 2022'!$A$7:$H$500,7,0)</f>
        <v>2108188</v>
      </c>
      <c r="K21" s="93"/>
      <c r="L21" s="165">
        <f>+VLOOKUP(G21,'JUNIO 2021'!$A$7:$H$475,7,0)</f>
        <v>0</v>
      </c>
    </row>
    <row r="22" spans="1:14" ht="12.75">
      <c r="A22" s="144" t="s">
        <v>40</v>
      </c>
      <c r="B22" s="286" t="s">
        <v>41</v>
      </c>
      <c r="C22" s="280"/>
      <c r="D22" s="11">
        <f>+VLOOKUP(A22,'JUNIO 2022'!$A$7:$H$500,7,0)</f>
        <v>0</v>
      </c>
      <c r="E22" s="9"/>
      <c r="F22" s="112">
        <f>+VLOOKUP(A22,'JUNIO 2021'!$A$7:$H$474,7,0)</f>
        <v>0</v>
      </c>
      <c r="G22" s="284" t="s">
        <v>42</v>
      </c>
      <c r="H22" s="283" t="s">
        <v>43</v>
      </c>
      <c r="I22" s="288"/>
      <c r="J22" s="97">
        <f>+J23</f>
        <v>1642013818.5599999</v>
      </c>
      <c r="K22" s="93"/>
      <c r="L22" s="98">
        <f>+L23</f>
        <v>1629019735</v>
      </c>
    </row>
    <row r="23" spans="1:14" ht="12.75">
      <c r="A23" s="144">
        <v>15</v>
      </c>
      <c r="B23" s="283" t="s">
        <v>44</v>
      </c>
      <c r="C23" s="280"/>
      <c r="D23" s="106">
        <f>+SUM(D24)</f>
        <v>0</v>
      </c>
      <c r="E23" s="9"/>
      <c r="F23" s="106">
        <f>+SUM(F24)</f>
        <v>0</v>
      </c>
      <c r="G23" s="287" t="s">
        <v>45</v>
      </c>
      <c r="H23" s="286" t="s">
        <v>46</v>
      </c>
      <c r="I23" s="281"/>
      <c r="J23" s="11">
        <f>+VLOOKUP(G23,'JUNIO 2022'!$A$7:$H$500,7,0)</f>
        <v>1642013818.5599999</v>
      </c>
      <c r="K23" s="93"/>
      <c r="L23" s="165">
        <f>+VLOOKUP(G23,'JUNIO 2021'!$A$7:$H$475,7,0)</f>
        <v>1629019735</v>
      </c>
    </row>
    <row r="24" spans="1:14" ht="12.75">
      <c r="A24" s="150" t="s">
        <v>47</v>
      </c>
      <c r="B24" s="286" t="s">
        <v>48</v>
      </c>
      <c r="C24" s="280"/>
      <c r="D24" s="11">
        <f>+VLOOKUP(A24,'JUNIO 2022'!$A$7:$H$500,7,0)</f>
        <v>0</v>
      </c>
      <c r="E24" s="9"/>
      <c r="F24" s="112">
        <f>+VLOOKUP(A24,'JUNIO 2021'!$A$7:$H$474,7,0)</f>
        <v>0</v>
      </c>
      <c r="G24" s="287" t="s">
        <v>49</v>
      </c>
      <c r="H24" s="283" t="s">
        <v>50</v>
      </c>
      <c r="I24" s="288"/>
      <c r="J24" s="289">
        <f>+SUM(J25)</f>
        <v>9509426524.3799992</v>
      </c>
      <c r="K24" s="93"/>
      <c r="L24" s="166">
        <f>+SUM(L25)</f>
        <v>0</v>
      </c>
    </row>
    <row r="25" spans="1:14" ht="12.75">
      <c r="A25" s="143" t="s">
        <v>51</v>
      </c>
      <c r="B25" s="283" t="s">
        <v>52</v>
      </c>
      <c r="C25" s="280"/>
      <c r="D25" s="106">
        <f>+SUM(D26:D30)</f>
        <v>9075730731.5300007</v>
      </c>
      <c r="E25" s="9"/>
      <c r="F25" s="106">
        <f>+SUM(F26:F30)</f>
        <v>8302203266.7400007</v>
      </c>
      <c r="G25" s="287" t="s">
        <v>53</v>
      </c>
      <c r="H25" s="286" t="s">
        <v>54</v>
      </c>
      <c r="I25" s="281"/>
      <c r="J25" s="11">
        <f>+VLOOKUP(G25,'JUNIO 2022'!$A$7:$H$500,7,0)</f>
        <v>9509426524.3799992</v>
      </c>
      <c r="K25" s="93"/>
      <c r="L25" s="165">
        <v>0</v>
      </c>
    </row>
    <row r="26" spans="1:14" ht="12.75">
      <c r="A26" s="144" t="s">
        <v>55</v>
      </c>
      <c r="B26" s="286" t="s">
        <v>56</v>
      </c>
      <c r="C26" s="280"/>
      <c r="D26" s="11">
        <f>+VLOOKUP(A26,'JUNIO 2022'!$A$7:$H$500,7,0)</f>
        <v>224541098.83000001</v>
      </c>
      <c r="E26" s="9"/>
      <c r="F26" s="112">
        <f>+VLOOKUP(A26,'JUNIO 2021'!$A$7:$H$474,7,0)</f>
        <v>291490445.76999998</v>
      </c>
      <c r="G26" s="273"/>
      <c r="H26" s="274"/>
      <c r="I26" s="275"/>
      <c r="J26" s="274"/>
      <c r="K26" s="274"/>
      <c r="L26" s="7"/>
    </row>
    <row r="27" spans="1:14" ht="12.75">
      <c r="A27" s="144" t="s">
        <v>57</v>
      </c>
      <c r="B27" s="286" t="s">
        <v>58</v>
      </c>
      <c r="C27" s="280"/>
      <c r="D27" s="11">
        <f>+VLOOKUP(A27,'JUNIO 2022'!$A$7:$H$500,7,0)</f>
        <v>2077318</v>
      </c>
      <c r="E27" s="9"/>
      <c r="F27" s="112">
        <f>+VLOOKUP(A27,'JUNIO 2021'!$A$7:$H$474,7,0)</f>
        <v>411979</v>
      </c>
      <c r="G27" s="273"/>
      <c r="H27" s="274"/>
      <c r="I27" s="275"/>
      <c r="J27" s="274"/>
      <c r="K27" s="274"/>
      <c r="L27" s="7"/>
    </row>
    <row r="28" spans="1:14" ht="12.75">
      <c r="A28" s="144" t="s">
        <v>59</v>
      </c>
      <c r="B28" s="286" t="s">
        <v>60</v>
      </c>
      <c r="C28" s="280"/>
      <c r="D28" s="11">
        <f>+VLOOKUP(A28,'JUNIO 2022'!$A$7:$H$500,7,0)</f>
        <v>8454943932.0600004</v>
      </c>
      <c r="E28" s="9"/>
      <c r="F28" s="112">
        <f>+VLOOKUP(A28,'JUNIO 2021'!$A$7:$H$474,7,0)</f>
        <v>7585258751.9799995</v>
      </c>
      <c r="G28" s="287" t="s">
        <v>38</v>
      </c>
      <c r="H28" s="274"/>
      <c r="I28" s="275"/>
      <c r="J28" s="274"/>
      <c r="K28" s="274"/>
      <c r="L28" s="7"/>
    </row>
    <row r="29" spans="1:14" ht="13.5" thickBot="1">
      <c r="A29" s="144" t="s">
        <v>61</v>
      </c>
      <c r="B29" s="286" t="s">
        <v>62</v>
      </c>
      <c r="C29" s="280"/>
      <c r="D29" s="11">
        <f>+VLOOKUP(A29,'JUNIO 2022'!$A$7:$H$500,7,0)</f>
        <v>394168382.63999999</v>
      </c>
      <c r="E29" s="9"/>
      <c r="F29" s="112">
        <f>+VLOOKUP(A29,'JUNIO 2021'!$A$7:$H$474,7,0)</f>
        <v>462812051.63999999</v>
      </c>
      <c r="G29" s="284" t="s">
        <v>63</v>
      </c>
      <c r="H29" s="283" t="s">
        <v>64</v>
      </c>
      <c r="I29" s="288"/>
      <c r="J29" s="92">
        <f>+J30+J33</f>
        <v>8849219269.5599995</v>
      </c>
      <c r="K29" s="93"/>
      <c r="L29" s="94">
        <f>+L30+L33</f>
        <v>2133182876.8899999</v>
      </c>
    </row>
    <row r="30" spans="1:14" ht="12.75">
      <c r="A30" s="144" t="s">
        <v>65</v>
      </c>
      <c r="B30" s="286" t="s">
        <v>66</v>
      </c>
      <c r="C30" s="280"/>
      <c r="D30" s="11">
        <f>+VLOOKUP(A30,'JUNIO 2022'!$A$7:$H$500,7,0)</f>
        <v>0</v>
      </c>
      <c r="E30" s="9"/>
      <c r="F30" s="112">
        <f>+VLOOKUP(A30,'JUNIO 2021'!$A$7:$H$474,7,0)</f>
        <v>-37769961.649999999</v>
      </c>
      <c r="G30" s="284" t="s">
        <v>18</v>
      </c>
      <c r="H30" s="283" t="s">
        <v>19</v>
      </c>
      <c r="I30" s="275"/>
      <c r="J30" s="95">
        <f>+SUM(J31:J32)</f>
        <v>209880533.56</v>
      </c>
      <c r="K30" s="274"/>
      <c r="L30" s="96">
        <f>+SUM(L31:L32)</f>
        <v>206946819.88999999</v>
      </c>
      <c r="N30" s="14"/>
    </row>
    <row r="31" spans="1:14" ht="12.75">
      <c r="A31" s="144"/>
      <c r="B31" s="286"/>
      <c r="C31" s="280"/>
      <c r="D31" s="11"/>
      <c r="E31" s="9"/>
      <c r="F31" s="112"/>
      <c r="G31" s="273" t="s">
        <v>26</v>
      </c>
      <c r="H31" s="286" t="s">
        <v>27</v>
      </c>
      <c r="I31" s="275"/>
      <c r="J31" s="11">
        <f>+VLOOKUP(G31,'JUNIO 2022'!$A$7:$H$500,8,0)</f>
        <v>3150478.5</v>
      </c>
      <c r="K31" s="274"/>
      <c r="L31" s="165">
        <f>+VLOOKUP(G31,'JUNIO 2021'!$A$7:$H$475,8,0)</f>
        <v>0</v>
      </c>
    </row>
    <row r="32" spans="1:14" ht="17.25" thickBot="1">
      <c r="A32" s="144"/>
      <c r="B32" s="282" t="s">
        <v>67</v>
      </c>
      <c r="C32" s="280"/>
      <c r="D32" s="92">
        <f>+D33+D37</f>
        <v>9478635102.9900017</v>
      </c>
      <c r="E32" s="9"/>
      <c r="F32" s="92">
        <f>+F33+F37</f>
        <v>8407354423.0700006</v>
      </c>
      <c r="G32" s="284" t="s">
        <v>38</v>
      </c>
      <c r="H32" s="286" t="s">
        <v>39</v>
      </c>
      <c r="I32" s="281"/>
      <c r="J32" s="11">
        <f>+VLOOKUP(G32,'JUNIO 2022'!$A$7:$H$500,8,0)</f>
        <v>206730055.06</v>
      </c>
      <c r="K32" s="93"/>
      <c r="L32" s="165">
        <f>+VLOOKUP(G32,'JUNIO 2021'!$A$7:$H$475,8,0)</f>
        <v>206946819.88999999</v>
      </c>
    </row>
    <row r="33" spans="1:12" ht="12.75">
      <c r="A33" s="144" t="s">
        <v>68</v>
      </c>
      <c r="B33" s="282" t="s">
        <v>29</v>
      </c>
      <c r="C33" s="280"/>
      <c r="D33" s="106">
        <f>+SUM(D34:D36)</f>
        <v>2154467688.4200001</v>
      </c>
      <c r="E33" s="9"/>
      <c r="F33" s="106">
        <f>+SUM(F34:F36)</f>
        <v>852291791</v>
      </c>
      <c r="G33" s="287"/>
      <c r="H33" s="283" t="s">
        <v>69</v>
      </c>
      <c r="I33" s="281"/>
      <c r="J33" s="127">
        <f>+SUM(J34)</f>
        <v>8639338736</v>
      </c>
      <c r="K33" s="93"/>
      <c r="L33" s="167">
        <f>+SUM(L34)</f>
        <v>1926236057</v>
      </c>
    </row>
    <row r="34" spans="1:12" ht="12.75">
      <c r="A34" s="144" t="s">
        <v>32</v>
      </c>
      <c r="B34" s="290" t="s">
        <v>33</v>
      </c>
      <c r="C34" s="280"/>
      <c r="D34" s="11">
        <f>+VLOOKUP(A34,'JUNIO 2022'!$A$7:$H$500,8,0)</f>
        <v>3078041825.75</v>
      </c>
      <c r="E34" s="9"/>
      <c r="F34" s="112">
        <f>+VLOOKUP(A34,'JUNIO 2021'!$A$7:$H$474,8,0)</f>
        <v>1125752145</v>
      </c>
      <c r="G34" s="287" t="s">
        <v>70</v>
      </c>
      <c r="H34" s="286" t="s">
        <v>71</v>
      </c>
      <c r="I34" s="281"/>
      <c r="J34" s="11">
        <f>+VLOOKUP(G34,'JUNIO 2022'!$A$7:$H$500,8,0)</f>
        <v>8639338736</v>
      </c>
      <c r="K34" s="93"/>
      <c r="L34" s="165">
        <f>+VLOOKUP(G34,'JUNIO 2021'!$A$7:$H$475,8,0)</f>
        <v>1926236057</v>
      </c>
    </row>
    <row r="35" spans="1:12" ht="12.75">
      <c r="A35" s="144" t="s">
        <v>36</v>
      </c>
      <c r="B35" s="286" t="s">
        <v>37</v>
      </c>
      <c r="C35" s="280"/>
      <c r="D35" s="11">
        <f>+VLOOKUP(A35,'JUNIO 2022'!$A$7:$H$500,8,0)</f>
        <v>42990641</v>
      </c>
      <c r="E35" s="9"/>
      <c r="F35" s="112">
        <f>+VLOOKUP(A35,'JUNIO 2021'!$A$7:$H$474,8,0)</f>
        <v>0</v>
      </c>
      <c r="G35" s="273"/>
      <c r="H35" s="274"/>
      <c r="I35" s="275"/>
      <c r="J35" s="291"/>
      <c r="K35" s="291"/>
      <c r="L35" s="101"/>
    </row>
    <row r="36" spans="1:12" ht="13.5" thickBot="1">
      <c r="A36" s="144" t="s">
        <v>40</v>
      </c>
      <c r="B36" s="290" t="s">
        <v>41</v>
      </c>
      <c r="C36" s="280"/>
      <c r="D36" s="11">
        <f>+VLOOKUP(A36,'JUNIO 2022'!$A$7:$H$500,8,0)</f>
        <v>-966564778.33000004</v>
      </c>
      <c r="E36" s="9"/>
      <c r="F36" s="112">
        <f>+VLOOKUP(A36,'JUNIO 2021'!$A$7:$H$474,8,0)</f>
        <v>-273460354</v>
      </c>
      <c r="G36" s="273"/>
      <c r="H36" s="282" t="s">
        <v>72</v>
      </c>
      <c r="I36" s="292"/>
      <c r="J36" s="99">
        <f>+J15+J29</f>
        <v>20142388150.5</v>
      </c>
      <c r="K36" s="291"/>
      <c r="L36" s="100">
        <f>+L15+L29</f>
        <v>3873672447.8899999</v>
      </c>
    </row>
    <row r="37" spans="1:12" ht="13.5" thickTop="1">
      <c r="A37" s="144" t="s">
        <v>73</v>
      </c>
      <c r="B37" s="283" t="s">
        <v>74</v>
      </c>
      <c r="C37" s="280"/>
      <c r="D37" s="106">
        <f>+SUM(D38:D46)</f>
        <v>7324167414.5700006</v>
      </c>
      <c r="E37" s="9"/>
      <c r="F37" s="106">
        <f>+F40+F41+F42+F43+F44+F45+F38+F39+F46</f>
        <v>7555062632.0700006</v>
      </c>
      <c r="G37" s="273"/>
      <c r="H37" s="274"/>
      <c r="I37" s="275"/>
      <c r="J37" s="274"/>
      <c r="K37" s="274"/>
      <c r="L37" s="7"/>
    </row>
    <row r="38" spans="1:12" ht="12.75">
      <c r="A38" s="144" t="s">
        <v>75</v>
      </c>
      <c r="B38" s="286" t="s">
        <v>76</v>
      </c>
      <c r="C38" s="280"/>
      <c r="D38" s="11">
        <f>+VLOOKUP(A38,'JUNIO 2022'!$A$7:$H$500,8,0)</f>
        <v>0</v>
      </c>
      <c r="E38" s="9"/>
      <c r="F38" s="112">
        <f>+VLOOKUP(A38,'JUNIO 2021'!$A$7:$H$474,8,0)</f>
        <v>1030903897</v>
      </c>
      <c r="G38" s="273"/>
      <c r="H38" s="274"/>
      <c r="I38" s="275"/>
      <c r="J38" s="291"/>
      <c r="K38" s="291"/>
      <c r="L38" s="101"/>
    </row>
    <row r="39" spans="1:12" ht="12.75">
      <c r="A39" s="144" t="s">
        <v>77</v>
      </c>
      <c r="B39" s="286" t="s">
        <v>78</v>
      </c>
      <c r="C39" s="274"/>
      <c r="D39" s="11">
        <f>+VLOOKUP(A39,'JUNIO 2022'!$A$7:$H$500,8,0)</f>
        <v>11992966.310000001</v>
      </c>
      <c r="E39" s="9"/>
      <c r="F39" s="112">
        <f>+VLOOKUP(A39,'JUNIO 2021'!$A$7:$H$474,8,0)</f>
        <v>296624820</v>
      </c>
      <c r="G39" s="273"/>
      <c r="H39" s="282" t="s">
        <v>79</v>
      </c>
      <c r="I39" s="275"/>
      <c r="J39" s="289">
        <f>+J40</f>
        <v>1166019007.3399987</v>
      </c>
      <c r="K39" s="291"/>
      <c r="L39" s="96">
        <f>+L40</f>
        <v>16436324816.700001</v>
      </c>
    </row>
    <row r="40" spans="1:12" ht="12.75">
      <c r="A40" s="144" t="s">
        <v>80</v>
      </c>
      <c r="B40" s="286" t="s">
        <v>81</v>
      </c>
      <c r="C40" s="280"/>
      <c r="D40" s="11">
        <f>+VLOOKUP(A40,'JUNIO 2022'!$A$7:$H$500,8,0)</f>
        <v>0</v>
      </c>
      <c r="E40" s="9"/>
      <c r="F40" s="112">
        <f>+VLOOKUP(A40,'JUNIO 2021'!$A$7:$H$474,8,0)</f>
        <v>0</v>
      </c>
      <c r="G40" s="284" t="s">
        <v>82</v>
      </c>
      <c r="H40" s="283" t="s">
        <v>83</v>
      </c>
      <c r="I40" s="288"/>
      <c r="J40" s="289">
        <f>+J41+J43+J44+J42</f>
        <v>1166019007.3399987</v>
      </c>
      <c r="K40" s="93"/>
      <c r="L40" s="96">
        <f>L41+L42+L43</f>
        <v>16436324816.700001</v>
      </c>
    </row>
    <row r="41" spans="1:12" ht="12.75">
      <c r="A41" s="144" t="s">
        <v>84</v>
      </c>
      <c r="B41" s="286" t="s">
        <v>85</v>
      </c>
      <c r="C41" s="280"/>
      <c r="D41" s="11">
        <f>+VLOOKUP(A41,'JUNIO 2022'!$A$7:$H$500,8,0)</f>
        <v>7347876584.9799995</v>
      </c>
      <c r="E41" s="9"/>
      <c r="F41" s="112">
        <f>+VLOOKUP(A41,'JUNIO 2021'!$A$7:$H$474,8,0)</f>
        <v>6399186000.0100002</v>
      </c>
      <c r="G41" s="287" t="s">
        <v>86</v>
      </c>
      <c r="H41" s="286" t="s">
        <v>87</v>
      </c>
      <c r="I41" s="281"/>
      <c r="J41" s="11">
        <f>+VLOOKUP(G41,'JUNIO 2022'!$A$7:$H$500,8,0)</f>
        <v>12771061542.1</v>
      </c>
      <c r="K41" s="93"/>
      <c r="L41" s="165">
        <f>+VLOOKUP(G41,'JUNIO 2021'!$A$7:$H$475,8,0)</f>
        <v>12771061542.1</v>
      </c>
    </row>
    <row r="42" spans="1:12" ht="12.75">
      <c r="A42" s="144" t="s">
        <v>88</v>
      </c>
      <c r="B42" s="286" t="s">
        <v>89</v>
      </c>
      <c r="C42" s="280"/>
      <c r="D42" s="11">
        <f>+VLOOKUP(A42,'JUNIO 2022'!$A$7:$H$500,8,0)</f>
        <v>586621815.59000003</v>
      </c>
      <c r="E42" s="9"/>
      <c r="F42" s="112">
        <f>+VLOOKUP(A42,'JUNIO 2021'!$A$7:$H$474,8,0)</f>
        <v>221853967.44999999</v>
      </c>
      <c r="G42" s="273" t="s">
        <v>90</v>
      </c>
      <c r="H42" s="286" t="s">
        <v>91</v>
      </c>
      <c r="I42" s="281"/>
      <c r="J42" s="11">
        <f>+VLOOKUP(G42,'JUNIO 2022'!$A$7:$H$500,8,0)</f>
        <v>2314755774.7199998</v>
      </c>
      <c r="K42" s="93"/>
      <c r="L42" s="165">
        <f>+VLOOKUP(G42,'JUNIO 2021'!$A$7:$H$475,8,0)</f>
        <v>2802101834.2800002</v>
      </c>
    </row>
    <row r="43" spans="1:12" ht="12.75">
      <c r="A43" s="144" t="s">
        <v>92</v>
      </c>
      <c r="B43" s="286" t="s">
        <v>93</v>
      </c>
      <c r="C43" s="280"/>
      <c r="D43" s="11">
        <f>+VLOOKUP(A43,'JUNIO 2022'!$A$7:$H$500,8,0)</f>
        <v>1549676079.6500001</v>
      </c>
      <c r="E43" s="9"/>
      <c r="F43" s="112">
        <f>+VLOOKUP(A43,'JUNIO 2021'!$A$7:$H$474,8,0)</f>
        <v>1413116881.8099999</v>
      </c>
      <c r="G43" s="273"/>
      <c r="H43" s="286" t="s">
        <v>94</v>
      </c>
      <c r="I43" s="275"/>
      <c r="J43" s="11">
        <f>+'GCF-FOR10'!E45</f>
        <v>-13919798309.480001</v>
      </c>
      <c r="K43" s="93"/>
      <c r="L43" s="165">
        <f>+'GCF-FOR10'!H45</f>
        <v>863161440.31999969</v>
      </c>
    </row>
    <row r="44" spans="1:12" ht="12.75">
      <c r="A44" s="144" t="s">
        <v>95</v>
      </c>
      <c r="B44" s="286" t="s">
        <v>96</v>
      </c>
      <c r="C44" s="280"/>
      <c r="D44" s="11">
        <f>+VLOOKUP(A44,'JUNIO 2022'!$A$7:$H$500,8,0)</f>
        <v>242083976</v>
      </c>
      <c r="E44" s="9"/>
      <c r="F44" s="112">
        <f>+VLOOKUP(A44,'JUNIO 2021'!$A$7:$H$474,8,0)</f>
        <v>242083976</v>
      </c>
      <c r="G44" s="273" t="s">
        <v>97</v>
      </c>
      <c r="H44" s="286" t="s">
        <v>98</v>
      </c>
      <c r="I44" s="281"/>
      <c r="J44" s="11">
        <f>+VLOOKUP(G44,'JUNIO 2022'!$A$7:$H$328,8,0)</f>
        <v>0</v>
      </c>
      <c r="K44" s="93"/>
      <c r="L44" s="165">
        <f>+VLOOKUP(G44,'JUNIO 2021'!$A$7:$H$455,8,0)</f>
        <v>0</v>
      </c>
    </row>
    <row r="45" spans="1:12" ht="25.5">
      <c r="A45" s="144" t="s">
        <v>99</v>
      </c>
      <c r="B45" s="286" t="s">
        <v>100</v>
      </c>
      <c r="C45" s="280"/>
      <c r="D45" s="11">
        <f>+VLOOKUP(A45,'JUNIO 2022'!$A$7:$H$500,8,0)</f>
        <v>-2060326540.96</v>
      </c>
      <c r="E45" s="9"/>
      <c r="F45" s="112">
        <f>+VLOOKUP(A45,'JUNIO 2021'!$A$7:$H$474,8,0)</f>
        <v>-1694949443.2</v>
      </c>
      <c r="G45" s="273"/>
      <c r="H45" s="282"/>
      <c r="I45" s="281"/>
      <c r="J45" s="93"/>
      <c r="K45" s="102"/>
      <c r="L45" s="91"/>
    </row>
    <row r="46" spans="1:12" ht="13.5" thickBot="1">
      <c r="A46" s="144" t="s">
        <v>101</v>
      </c>
      <c r="B46" s="290" t="s">
        <v>102</v>
      </c>
      <c r="C46" s="293"/>
      <c r="D46" s="11">
        <f>+VLOOKUP(A46,'JUNIO 2022'!$A$7:$H$500,8,0)</f>
        <v>-353757467</v>
      </c>
      <c r="E46" s="9"/>
      <c r="F46" s="112">
        <f>+VLOOKUP(A46,'JUNIO 2021'!$A$7:$H$474,8,0)</f>
        <v>-353757467</v>
      </c>
      <c r="G46" s="273"/>
      <c r="H46" s="282" t="s">
        <v>103</v>
      </c>
      <c r="I46" s="292"/>
      <c r="J46" s="99">
        <f>+J40</f>
        <v>1166019007.3399987</v>
      </c>
      <c r="K46" s="291"/>
      <c r="L46" s="100">
        <f>+L40</f>
        <v>16436324816.700001</v>
      </c>
    </row>
    <row r="47" spans="1:12" ht="13.5" thickTop="1">
      <c r="A47" s="141"/>
      <c r="B47" s="274"/>
      <c r="C47" s="293"/>
      <c r="D47" s="105"/>
      <c r="E47" s="9"/>
      <c r="F47" s="113"/>
      <c r="G47" s="273"/>
      <c r="H47" s="274"/>
      <c r="I47" s="275"/>
      <c r="J47" s="274"/>
      <c r="K47" s="274"/>
      <c r="L47" s="7"/>
    </row>
    <row r="48" spans="1:12" ht="12.75">
      <c r="A48" s="141"/>
      <c r="B48" s="294"/>
      <c r="C48" s="274"/>
      <c r="D48" s="291"/>
      <c r="E48" s="9"/>
      <c r="F48" s="113"/>
      <c r="G48" s="273"/>
      <c r="H48" s="295"/>
      <c r="I48" s="292"/>
      <c r="J48" s="103"/>
      <c r="K48" s="291"/>
      <c r="L48" s="104"/>
    </row>
    <row r="49" spans="1:15" ht="13.5" thickBot="1">
      <c r="A49" s="141"/>
      <c r="B49" s="282" t="s">
        <v>104</v>
      </c>
      <c r="C49" s="293"/>
      <c r="D49" s="99">
        <f>+D15+D32</f>
        <v>21308407157.840004</v>
      </c>
      <c r="E49" s="9"/>
      <c r="F49" s="99">
        <f>+F15+F32</f>
        <v>20309997264.59</v>
      </c>
      <c r="G49" s="273"/>
      <c r="H49" s="296" t="s">
        <v>105</v>
      </c>
      <c r="I49" s="275"/>
      <c r="J49" s="99">
        <f>+J36+J46</f>
        <v>21308407157.84</v>
      </c>
      <c r="K49" s="105">
        <f>+D49-J49</f>
        <v>0</v>
      </c>
      <c r="L49" s="100">
        <f>+L36+L46</f>
        <v>20309997264.59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41"/>
      <c r="B50" s="297"/>
      <c r="C50" s="293"/>
      <c r="D50" s="106"/>
      <c r="E50" s="274"/>
      <c r="F50" s="113"/>
      <c r="G50" s="273"/>
      <c r="H50" s="296"/>
      <c r="I50" s="275"/>
      <c r="J50" s="106"/>
      <c r="K50" s="105"/>
      <c r="L50" s="101"/>
    </row>
    <row r="51" spans="1:15" ht="12.75">
      <c r="A51" s="141"/>
      <c r="B51" s="297"/>
      <c r="C51" s="293"/>
      <c r="D51" s="106"/>
      <c r="E51" s="274"/>
      <c r="F51" s="113"/>
      <c r="G51" s="273"/>
      <c r="H51" s="296"/>
      <c r="I51" s="275"/>
      <c r="J51" s="106"/>
      <c r="K51" s="105"/>
      <c r="L51" s="101"/>
    </row>
    <row r="52" spans="1:15" ht="12.75">
      <c r="A52" s="141" t="s">
        <v>106</v>
      </c>
      <c r="B52" s="283" t="s">
        <v>107</v>
      </c>
      <c r="C52" s="293"/>
      <c r="D52" s="106">
        <f>+D53+D55+D58</f>
        <v>0</v>
      </c>
      <c r="E52" s="298"/>
      <c r="F52" s="106">
        <f>+F53+F55+F58</f>
        <v>0</v>
      </c>
      <c r="G52" s="273" t="s">
        <v>108</v>
      </c>
      <c r="H52" s="283" t="s">
        <v>109</v>
      </c>
      <c r="I52" s="275"/>
      <c r="J52" s="106">
        <f>+J53+J56+J58</f>
        <v>0</v>
      </c>
      <c r="K52" s="105"/>
      <c r="L52" s="168">
        <f>+L53+L56+L58</f>
        <v>0</v>
      </c>
    </row>
    <row r="53" spans="1:15" ht="12.75">
      <c r="A53" s="141" t="s">
        <v>110</v>
      </c>
      <c r="B53" s="283" t="s">
        <v>111</v>
      </c>
      <c r="C53" s="279"/>
      <c r="D53" s="106">
        <f>+SUM(D54)</f>
        <v>347088385</v>
      </c>
      <c r="E53" s="274"/>
      <c r="F53" s="106">
        <f>F54</f>
        <v>347088385</v>
      </c>
      <c r="G53" s="273" t="s">
        <v>112</v>
      </c>
      <c r="H53" s="283" t="s">
        <v>113</v>
      </c>
      <c r="I53" s="288"/>
      <c r="J53" s="289">
        <f>+J54+J55</f>
        <v>34882009478.209999</v>
      </c>
      <c r="K53" s="105"/>
      <c r="L53" s="96">
        <f>L54+L55</f>
        <v>544807110281.84998</v>
      </c>
    </row>
    <row r="54" spans="1:15" ht="15.75" customHeight="1">
      <c r="A54" s="141" t="s">
        <v>114</v>
      </c>
      <c r="B54" s="286" t="s">
        <v>115</v>
      </c>
      <c r="C54" s="293"/>
      <c r="D54" s="11">
        <f>+VLOOKUP(A54,'JUNIO 2022'!$A$7:$H$500,8,0)</f>
        <v>347088385</v>
      </c>
      <c r="E54" s="274"/>
      <c r="F54" s="112">
        <f>+VLOOKUP(A54,'JUNIO 2021'!$A$7:$H$477,8,0)</f>
        <v>347088385</v>
      </c>
      <c r="G54" s="273" t="s">
        <v>116</v>
      </c>
      <c r="H54" s="286" t="s">
        <v>117</v>
      </c>
      <c r="I54" s="275"/>
      <c r="J54" s="11">
        <f>+VLOOKUP(G54,'JUNIO 2022'!$A$7:$H$500,8,0)</f>
        <v>34860622474</v>
      </c>
      <c r="K54" s="105"/>
      <c r="L54" s="165">
        <f>+VLOOKUP(G54,'JUNIO 2021'!$A$7:$H$477,8,0)</f>
        <v>544796773326</v>
      </c>
    </row>
    <row r="55" spans="1:15" ht="12.75">
      <c r="A55" s="141" t="s">
        <v>118</v>
      </c>
      <c r="B55" s="283" t="s">
        <v>119</v>
      </c>
      <c r="C55" s="274"/>
      <c r="D55" s="106">
        <f>+SUM(D56:D57)</f>
        <v>579033852.89999998</v>
      </c>
      <c r="E55" s="134"/>
      <c r="F55" s="106">
        <f>F56+F57</f>
        <v>756661936.89999998</v>
      </c>
      <c r="G55" s="273" t="s">
        <v>120</v>
      </c>
      <c r="H55" s="286" t="s">
        <v>121</v>
      </c>
      <c r="I55" s="275"/>
      <c r="J55" s="11">
        <f>+VLOOKUP(G55,'JUNIO 2022'!$A$7:$H$500,8,0)</f>
        <v>21387004.210000001</v>
      </c>
      <c r="K55" s="105"/>
      <c r="L55" s="165">
        <f>+VLOOKUP(G55,'JUNIO 2021'!$A$7:$H$477,8,0)</f>
        <v>10336955.85</v>
      </c>
    </row>
    <row r="56" spans="1:15" ht="12.75">
      <c r="A56" s="141" t="s">
        <v>122</v>
      </c>
      <c r="B56" s="286" t="s">
        <v>123</v>
      </c>
      <c r="C56" s="293"/>
      <c r="D56" s="11">
        <f>+VLOOKUP(A56,'JUNIO 2022'!$A$7:$H$500,8,0)</f>
        <v>35025440</v>
      </c>
      <c r="E56" s="274"/>
      <c r="F56" s="112">
        <f>+VLOOKUP(A56,'JUNIO 2021'!$A$7:$H$477,8,0)</f>
        <v>35025440</v>
      </c>
      <c r="G56" s="273" t="s">
        <v>124</v>
      </c>
      <c r="H56" s="283" t="s">
        <v>125</v>
      </c>
      <c r="I56" s="288"/>
      <c r="J56" s="289">
        <f>+J57</f>
        <v>1568714125</v>
      </c>
      <c r="K56" s="105"/>
      <c r="L56" s="96">
        <f>L57</f>
        <v>1338186070.3699999</v>
      </c>
    </row>
    <row r="57" spans="1:15" ht="12.75">
      <c r="A57" s="141" t="s">
        <v>126</v>
      </c>
      <c r="B57" s="286" t="s">
        <v>127</v>
      </c>
      <c r="C57" s="274"/>
      <c r="D57" s="11">
        <f>+VLOOKUP(A57,'JUNIO 2022'!$A$7:$H$500,8,0)</f>
        <v>544008412.89999998</v>
      </c>
      <c r="E57" s="274"/>
      <c r="F57" s="112">
        <f>+VLOOKUP(A57,'JUNIO 2021'!$A$7:$H$477,8,0)</f>
        <v>721636496.89999998</v>
      </c>
      <c r="G57" s="273" t="s">
        <v>128</v>
      </c>
      <c r="H57" s="286" t="s">
        <v>129</v>
      </c>
      <c r="I57" s="275"/>
      <c r="J57" s="11">
        <f>+VLOOKUP(G57,'JUNIO 2022'!$A$7:$H$500,8,0)</f>
        <v>1568714125</v>
      </c>
      <c r="K57" s="105"/>
      <c r="L57" s="165">
        <f>+VLOOKUP(G57,'JUNIO 2021'!$A$7:$H$477,8,0)</f>
        <v>1338186070.3699999</v>
      </c>
    </row>
    <row r="58" spans="1:15" ht="12.75">
      <c r="A58" s="141" t="s">
        <v>130</v>
      </c>
      <c r="B58" s="283" t="s">
        <v>131</v>
      </c>
      <c r="C58" s="280"/>
      <c r="D58" s="106">
        <f>+SUM(D59:D60)</f>
        <v>-926122237.89999998</v>
      </c>
      <c r="E58" s="274"/>
      <c r="F58" s="106">
        <f>+F59+F60</f>
        <v>-1103750321.9000001</v>
      </c>
      <c r="G58" s="273" t="s">
        <v>132</v>
      </c>
      <c r="H58" s="283" t="s">
        <v>133</v>
      </c>
      <c r="I58" s="288"/>
      <c r="J58" s="289">
        <f>+J59+J60</f>
        <v>-36450723603.209999</v>
      </c>
      <c r="K58" s="291"/>
      <c r="L58" s="96">
        <f>L59+L60</f>
        <v>-546145296352.21997</v>
      </c>
    </row>
    <row r="59" spans="1:15" ht="12.75">
      <c r="A59" s="141" t="s">
        <v>134</v>
      </c>
      <c r="B59" s="286" t="s">
        <v>135</v>
      </c>
      <c r="C59" s="293"/>
      <c r="D59" s="11">
        <f>+VLOOKUP(A59,'JUNIO 2022'!$A$7:$H$500,8,0)</f>
        <v>-347088385</v>
      </c>
      <c r="E59" s="274"/>
      <c r="F59" s="112">
        <f>+VLOOKUP(A59,'JUNIO 2021'!$A$7:$H$477,8,0)</f>
        <v>-347088385</v>
      </c>
      <c r="G59" s="273" t="s">
        <v>136</v>
      </c>
      <c r="H59" s="286" t="s">
        <v>137</v>
      </c>
      <c r="I59" s="275"/>
      <c r="J59" s="11">
        <f>+VLOOKUP(G59,'JUNIO 2022'!$A$7:$H$500,8,0)</f>
        <v>-34882009478.209999</v>
      </c>
      <c r="K59" s="291"/>
      <c r="L59" s="165">
        <f>+VLOOKUP(G59,'JUNIO 2021'!$A$7:$H$477,8,0)</f>
        <v>-544807110281.84998</v>
      </c>
    </row>
    <row r="60" spans="1:15" ht="12.75">
      <c r="A60" s="141" t="s">
        <v>138</v>
      </c>
      <c r="B60" s="286" t="s">
        <v>139</v>
      </c>
      <c r="C60" s="274"/>
      <c r="D60" s="11">
        <f>+VLOOKUP(A60,'JUNIO 2022'!$A$7:$H$500,8,0)</f>
        <v>-579033852.89999998</v>
      </c>
      <c r="E60" s="274"/>
      <c r="F60" s="112">
        <f>+VLOOKUP(A60,'JUNIO 2021'!$A$7:$H$477,8,0)</f>
        <v>-756661936.89999998</v>
      </c>
      <c r="G60" s="273" t="s">
        <v>140</v>
      </c>
      <c r="H60" s="286" t="s">
        <v>141</v>
      </c>
      <c r="I60" s="275"/>
      <c r="J60" s="11">
        <f>+VLOOKUP(G60,'JUNIO 2022'!$A$7:$H$500,8,0)</f>
        <v>-1568714125</v>
      </c>
      <c r="K60" s="291"/>
      <c r="L60" s="165">
        <f>+VLOOKUP(G60,'JUNIO 2021'!$A$7:$H$477,8,0)</f>
        <v>-1338186070.3699999</v>
      </c>
    </row>
    <row r="61" spans="1:15" ht="12.75">
      <c r="A61" s="141"/>
      <c r="B61" s="274"/>
      <c r="C61" s="274"/>
      <c r="D61" s="121"/>
      <c r="E61" s="84"/>
      <c r="F61" s="115"/>
      <c r="G61" s="287"/>
      <c r="H61" s="286"/>
      <c r="I61" s="275"/>
      <c r="J61" s="11"/>
      <c r="K61" s="274"/>
      <c r="L61" s="27"/>
    </row>
    <row r="62" spans="1:15" ht="12.75">
      <c r="A62" s="141"/>
      <c r="B62" s="274"/>
      <c r="C62" s="274"/>
      <c r="D62" s="291"/>
      <c r="E62" s="299"/>
      <c r="F62" s="300"/>
      <c r="G62" s="287"/>
      <c r="H62" s="286"/>
      <c r="I62" s="275"/>
      <c r="J62" s="11"/>
      <c r="K62" s="274"/>
      <c r="L62" s="27"/>
    </row>
    <row r="63" spans="1:15" ht="12">
      <c r="A63" s="141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3"/>
    </row>
    <row r="64" spans="1:15" ht="12.75">
      <c r="A64" s="141"/>
      <c r="B64" s="274"/>
      <c r="C64" s="274"/>
      <c r="D64" s="291"/>
      <c r="E64" s="274"/>
      <c r="F64" s="301"/>
      <c r="G64" s="287"/>
      <c r="H64" s="286"/>
      <c r="I64" s="275"/>
      <c r="J64" s="11"/>
      <c r="K64" s="274"/>
      <c r="L64" s="27"/>
    </row>
    <row r="65" spans="1:13">
      <c r="A65" s="141"/>
      <c r="B65" s="274"/>
      <c r="C65" s="274"/>
      <c r="D65" s="121"/>
      <c r="E65" s="84"/>
      <c r="F65" s="115"/>
      <c r="G65" s="273"/>
      <c r="H65" s="274"/>
      <c r="I65" s="275"/>
      <c r="J65" s="274"/>
      <c r="K65" s="274"/>
      <c r="L65" s="7"/>
    </row>
    <row r="66" spans="1:13" ht="12.75">
      <c r="A66" s="141"/>
      <c r="B66" s="274"/>
      <c r="C66" s="274"/>
      <c r="D66" s="291"/>
      <c r="E66" s="274"/>
      <c r="F66" s="301"/>
      <c r="G66" s="287"/>
      <c r="H66" s="286"/>
      <c r="I66" s="275"/>
      <c r="J66" s="11"/>
      <c r="K66" s="274"/>
      <c r="L66" s="27"/>
    </row>
    <row r="67" spans="1:13">
      <c r="A67" s="141"/>
      <c r="B67" s="274"/>
      <c r="C67" s="274"/>
      <c r="D67" s="121"/>
      <c r="E67" s="84"/>
      <c r="F67" s="115"/>
      <c r="G67" s="273"/>
      <c r="H67" s="274"/>
      <c r="I67" s="275"/>
      <c r="J67" s="274"/>
      <c r="K67" s="274"/>
      <c r="L67" s="7"/>
    </row>
    <row r="68" spans="1:13" ht="15">
      <c r="A68" s="141"/>
      <c r="B68" s="274"/>
      <c r="C68" s="274"/>
      <c r="D68" s="291"/>
      <c r="E68" s="302"/>
      <c r="F68" s="303"/>
      <c r="G68" s="287"/>
      <c r="H68" s="286"/>
      <c r="I68" s="275"/>
      <c r="J68" s="11"/>
      <c r="K68" s="274"/>
      <c r="L68" s="7"/>
      <c r="M68" s="15"/>
    </row>
    <row r="69" spans="1:13" s="15" customFormat="1" ht="12.6" customHeight="1">
      <c r="A69" s="141"/>
      <c r="B69" s="304" t="s">
        <v>142</v>
      </c>
      <c r="C69" s="305"/>
      <c r="D69" s="303"/>
      <c r="E69" s="302"/>
      <c r="F69" s="303"/>
      <c r="G69" s="306"/>
      <c r="H69" s="304" t="s">
        <v>143</v>
      </c>
      <c r="I69" s="307"/>
      <c r="J69" s="305"/>
      <c r="K69" s="302"/>
      <c r="L69" s="16"/>
    </row>
    <row r="70" spans="1:13" s="15" customFormat="1" ht="12.6" customHeight="1">
      <c r="A70" s="141"/>
      <c r="B70" s="304" t="s">
        <v>144</v>
      </c>
      <c r="C70" s="305"/>
      <c r="D70" s="303"/>
      <c r="E70" s="302"/>
      <c r="F70" s="303"/>
      <c r="G70" s="306"/>
      <c r="H70" s="304" t="s">
        <v>145</v>
      </c>
      <c r="I70" s="307"/>
      <c r="J70" s="305"/>
      <c r="K70" s="302"/>
      <c r="L70" s="16"/>
    </row>
    <row r="71" spans="1:13" s="15" customFormat="1" ht="12.6" customHeight="1">
      <c r="A71" s="141"/>
      <c r="B71" s="308"/>
      <c r="C71" s="309"/>
      <c r="D71" s="303"/>
      <c r="E71" s="302"/>
      <c r="F71" s="303"/>
      <c r="G71" s="306"/>
      <c r="H71" s="304" t="s">
        <v>146</v>
      </c>
      <c r="I71" s="307"/>
      <c r="J71" s="305"/>
      <c r="K71" s="302"/>
      <c r="L71" s="16"/>
    </row>
    <row r="72" spans="1:13" s="15" customFormat="1" ht="12.6" customHeight="1">
      <c r="A72" s="141"/>
      <c r="B72" s="308"/>
      <c r="C72" s="309"/>
      <c r="D72" s="303"/>
      <c r="E72" s="302"/>
      <c r="F72" s="303"/>
      <c r="G72" s="306"/>
      <c r="H72" s="302" t="s">
        <v>147</v>
      </c>
      <c r="I72" s="307"/>
      <c r="J72" s="309"/>
      <c r="K72" s="310"/>
      <c r="L72" s="16"/>
    </row>
    <row r="73" spans="1:13" s="15" customFormat="1" ht="12.6" customHeight="1" thickBot="1">
      <c r="A73" s="169"/>
      <c r="B73" s="85"/>
      <c r="C73" s="86"/>
      <c r="D73" s="123"/>
      <c r="E73" s="79"/>
      <c r="F73" s="117"/>
      <c r="G73" s="149"/>
      <c r="H73" s="87"/>
      <c r="I73" s="88"/>
      <c r="J73" s="86"/>
      <c r="K73" s="89"/>
      <c r="L73" s="90"/>
      <c r="M73" s="3"/>
    </row>
    <row r="74" spans="1:13" ht="26.25" customHeight="1" thickBot="1">
      <c r="A74" s="145" t="s">
        <v>148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4"/>
      <c r="M74" s="80"/>
    </row>
    <row r="75" spans="1:13" s="80" customFormat="1" ht="16.5" customHeight="1" thickBot="1">
      <c r="A75" s="201" t="s">
        <v>149</v>
      </c>
      <c r="B75" s="4"/>
      <c r="C75" s="4"/>
      <c r="D75" s="173"/>
      <c r="E75" s="4"/>
      <c r="F75" s="174"/>
      <c r="G75" s="175"/>
      <c r="H75" s="4"/>
      <c r="I75" s="176"/>
      <c r="J75" s="4"/>
      <c r="K75" s="4"/>
      <c r="L75" s="177"/>
      <c r="M75" s="3"/>
    </row>
    <row r="76" spans="1:13">
      <c r="A76" s="146"/>
      <c r="E76" s="3"/>
      <c r="F76" s="114"/>
    </row>
    <row r="77" spans="1:13">
      <c r="A77" s="146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64"/>
  <sheetViews>
    <sheetView topLeftCell="A13" workbookViewId="0">
      <selection activeCell="J20" sqref="J20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349"/>
      <c r="B1" s="29" t="s">
        <v>0</v>
      </c>
      <c r="C1" s="351" t="s">
        <v>1</v>
      </c>
      <c r="D1" s="352"/>
      <c r="E1" s="352"/>
      <c r="F1" s="353"/>
      <c r="G1" s="354" t="s">
        <v>150</v>
      </c>
      <c r="H1" s="355"/>
      <c r="I1" s="30" t="s">
        <v>151</v>
      </c>
    </row>
    <row r="2" spans="1:9" s="31" customFormat="1" ht="29.25" customHeight="1" thickBot="1">
      <c r="A2" s="350"/>
      <c r="B2" s="32" t="s">
        <v>4</v>
      </c>
      <c r="C2" s="356" t="s">
        <v>152</v>
      </c>
      <c r="D2" s="357"/>
      <c r="E2" s="357"/>
      <c r="F2" s="358"/>
      <c r="G2" s="359" t="s">
        <v>153</v>
      </c>
      <c r="H2" s="360"/>
      <c r="I2" s="33" t="s">
        <v>7</v>
      </c>
    </row>
    <row r="3" spans="1:9">
      <c r="A3" s="34"/>
      <c r="E3" s="36"/>
      <c r="H3" s="37"/>
      <c r="I3" s="38"/>
    </row>
    <row r="4" spans="1:9" ht="12.75">
      <c r="A4" s="361" t="s">
        <v>8</v>
      </c>
      <c r="B4" s="362"/>
      <c r="C4" s="362"/>
      <c r="D4" s="362"/>
      <c r="E4" s="362"/>
      <c r="F4" s="362"/>
      <c r="G4" s="362"/>
      <c r="H4" s="362"/>
      <c r="I4" s="363"/>
    </row>
    <row r="5" spans="1:9">
      <c r="A5" s="341" t="s">
        <v>154</v>
      </c>
      <c r="B5" s="342"/>
      <c r="C5" s="342"/>
      <c r="D5" s="342"/>
      <c r="E5" s="342"/>
      <c r="F5" s="342"/>
      <c r="G5" s="342"/>
      <c r="H5" s="342"/>
      <c r="I5" s="343"/>
    </row>
    <row r="6" spans="1:9">
      <c r="A6" s="39"/>
      <c r="B6" s="178"/>
      <c r="C6" s="178"/>
      <c r="D6" s="178"/>
      <c r="E6" s="40"/>
      <c r="F6" s="178"/>
      <c r="G6" s="178"/>
      <c r="H6" s="178"/>
      <c r="I6" s="153"/>
    </row>
    <row r="7" spans="1:9">
      <c r="A7" s="39"/>
      <c r="B7" s="178"/>
      <c r="C7" s="178"/>
      <c r="D7" s="178"/>
      <c r="E7" s="40"/>
      <c r="F7" s="178"/>
      <c r="G7" s="178"/>
      <c r="H7" s="178"/>
      <c r="I7" s="153"/>
    </row>
    <row r="8" spans="1:9">
      <c r="A8" s="39"/>
      <c r="B8" s="178"/>
      <c r="C8" s="178"/>
      <c r="D8" s="178"/>
      <c r="E8" s="40"/>
      <c r="F8" s="178"/>
      <c r="G8" s="178"/>
      <c r="H8" s="178"/>
      <c r="I8" s="153"/>
    </row>
    <row r="9" spans="1:9">
      <c r="A9" s="39"/>
      <c r="B9" s="178"/>
      <c r="C9" s="178"/>
      <c r="D9" s="178"/>
      <c r="E9" s="40"/>
      <c r="F9" s="178"/>
      <c r="G9" s="178"/>
      <c r="H9" s="178"/>
      <c r="I9" s="153"/>
    </row>
    <row r="10" spans="1:9" s="44" customFormat="1" ht="12.75">
      <c r="A10" s="41"/>
      <c r="B10" s="179" t="s">
        <v>155</v>
      </c>
      <c r="C10" s="179"/>
      <c r="D10" s="180"/>
      <c r="E10" s="42" t="s">
        <v>835</v>
      </c>
      <c r="F10" s="180"/>
      <c r="G10" s="180"/>
      <c r="H10" s="181" t="s">
        <v>836</v>
      </c>
      <c r="I10" s="43"/>
    </row>
    <row r="11" spans="1:9" s="48" customFormat="1" ht="12.75">
      <c r="A11" s="45"/>
      <c r="B11" s="182"/>
      <c r="C11" s="179"/>
      <c r="D11" s="180"/>
      <c r="E11" s="46"/>
      <c r="F11" s="180"/>
      <c r="G11" s="180"/>
      <c r="H11" s="178"/>
      <c r="I11" s="47"/>
    </row>
    <row r="12" spans="1:9" ht="12.75">
      <c r="A12" s="49"/>
      <c r="B12" s="183"/>
      <c r="C12" s="184"/>
      <c r="E12" s="50"/>
      <c r="F12" s="185"/>
      <c r="G12" s="185"/>
      <c r="H12" s="186"/>
      <c r="I12" s="38"/>
    </row>
    <row r="13" spans="1:9" s="52" customFormat="1" ht="13.5" thickBot="1">
      <c r="A13" s="51" t="s">
        <v>156</v>
      </c>
      <c r="B13" s="151" t="s">
        <v>157</v>
      </c>
      <c r="C13" s="187"/>
      <c r="E13" s="251">
        <f>+E15+E19</f>
        <v>2315268479.0599999</v>
      </c>
      <c r="F13" s="188"/>
      <c r="G13" s="188"/>
      <c r="H13" s="251">
        <f>+H15+H19</f>
        <v>10495348332</v>
      </c>
      <c r="I13" s="55"/>
    </row>
    <row r="14" spans="1:9" s="52" customFormat="1" ht="12.75">
      <c r="A14" s="51"/>
      <c r="B14" s="151"/>
      <c r="C14" s="187"/>
      <c r="E14" s="250"/>
      <c r="F14" s="188"/>
      <c r="G14" s="188"/>
      <c r="H14" s="250"/>
      <c r="I14" s="55"/>
    </row>
    <row r="15" spans="1:9" s="52" customFormat="1" ht="12.75">
      <c r="A15" s="51" t="s">
        <v>158</v>
      </c>
      <c r="B15" s="151" t="s">
        <v>159</v>
      </c>
      <c r="C15" s="187"/>
      <c r="E15" s="54">
        <f>+E16+E17</f>
        <v>1819614212</v>
      </c>
      <c r="F15" s="188"/>
      <c r="G15" s="188"/>
      <c r="H15" s="54">
        <f>+H16+H17</f>
        <v>9987358300.1000004</v>
      </c>
      <c r="I15" s="55"/>
    </row>
    <row r="16" spans="1:9" ht="12.75">
      <c r="A16" s="56" t="s">
        <v>160</v>
      </c>
      <c r="B16" s="152" t="s">
        <v>161</v>
      </c>
      <c r="C16" s="187"/>
      <c r="E16" s="11">
        <f>+VLOOKUP(A16,'JUNIO 2022'!$A$196:$H$500,6,0)</f>
        <v>1832005197</v>
      </c>
      <c r="F16" s="186"/>
      <c r="G16" s="186"/>
      <c r="H16" s="57">
        <f>+VLOOKUP(A16,'JUNIO 2021'!$A$7:$H$475,6,0)</f>
        <v>9987358300.1000004</v>
      </c>
      <c r="I16" s="38"/>
    </row>
    <row r="17" spans="1:9" ht="12.75">
      <c r="A17" s="58" t="s">
        <v>162</v>
      </c>
      <c r="B17" s="152" t="s">
        <v>163</v>
      </c>
      <c r="C17" s="187"/>
      <c r="E17" s="11">
        <f>+VLOOKUP(A17,'JUNIO 2022'!$A$196:$H$500,6,0)</f>
        <v>-12390985</v>
      </c>
      <c r="F17" s="186"/>
      <c r="G17" s="186"/>
      <c r="H17" s="57">
        <v>0</v>
      </c>
      <c r="I17" s="38"/>
    </row>
    <row r="18" spans="1:9" ht="12.75">
      <c r="A18" s="56"/>
      <c r="B18" s="152"/>
      <c r="C18" s="187"/>
      <c r="E18" s="57"/>
      <c r="F18" s="186"/>
      <c r="G18" s="186"/>
      <c r="H18" s="57"/>
      <c r="I18" s="38"/>
    </row>
    <row r="19" spans="1:9" s="52" customFormat="1" ht="12.75">
      <c r="A19" s="51" t="s">
        <v>164</v>
      </c>
      <c r="B19" s="151" t="s">
        <v>165</v>
      </c>
      <c r="C19" s="187"/>
      <c r="E19" s="54">
        <f>+E20+E21+E22</f>
        <v>495654267.06</v>
      </c>
      <c r="F19" s="188"/>
      <c r="G19" s="188"/>
      <c r="H19" s="54">
        <f>+H20+H21+H22</f>
        <v>507990031.89999998</v>
      </c>
      <c r="I19" s="55"/>
    </row>
    <row r="20" spans="1:9" ht="12.75">
      <c r="A20" s="56" t="s">
        <v>166</v>
      </c>
      <c r="B20" s="152" t="s">
        <v>167</v>
      </c>
      <c r="C20" s="187"/>
      <c r="E20" s="11">
        <f>+VLOOKUP(A20,'JUNIO 2022'!$A$196:$H$500,6,0)</f>
        <v>270460894</v>
      </c>
      <c r="F20" s="186"/>
      <c r="G20" s="186"/>
      <c r="H20" s="57">
        <f>+VLOOKUP(A20,'JUNIO 2021'!$A$7:$H$475,6,0)</f>
        <v>375426625.89999998</v>
      </c>
      <c r="I20" s="38"/>
    </row>
    <row r="21" spans="1:9" ht="12.75">
      <c r="A21" s="59" t="s">
        <v>168</v>
      </c>
      <c r="B21" s="183" t="s">
        <v>169</v>
      </c>
      <c r="C21" s="187"/>
      <c r="E21" s="11">
        <f>+VLOOKUP(A21,'JUNIO 2022'!$A$196:$H$500,6,0)</f>
        <v>219121198.38999999</v>
      </c>
      <c r="F21" s="186"/>
      <c r="G21" s="186"/>
      <c r="H21" s="57">
        <f>+VLOOKUP(A21,'JUNIO 2021'!$A$7:$H$475,6,0)</f>
        <v>121092587</v>
      </c>
      <c r="I21" s="38"/>
    </row>
    <row r="22" spans="1:9" ht="12.75">
      <c r="A22" s="59" t="s">
        <v>170</v>
      </c>
      <c r="B22" s="183" t="s">
        <v>171</v>
      </c>
      <c r="C22" s="187"/>
      <c r="E22" s="11">
        <f>+VLOOKUP(A22,'JUNIO 2022'!$A$196:$H$500,6,0)</f>
        <v>6072174.6699999999</v>
      </c>
      <c r="F22" s="186"/>
      <c r="G22" s="186"/>
      <c r="H22" s="57">
        <f>+VLOOKUP(A22,'JUNIO 2021'!$A$7:$H$475,6,0)</f>
        <v>11470819</v>
      </c>
      <c r="I22" s="38"/>
    </row>
    <row r="23" spans="1:9" ht="12.75">
      <c r="A23" s="59"/>
      <c r="B23" s="189"/>
      <c r="C23" s="187"/>
      <c r="E23" s="50"/>
      <c r="F23" s="186"/>
      <c r="G23" s="186"/>
      <c r="H23" s="50"/>
      <c r="I23" s="38"/>
    </row>
    <row r="24" spans="1:9" s="52" customFormat="1" ht="13.5" thickBot="1">
      <c r="A24" s="51" t="s">
        <v>172</v>
      </c>
      <c r="B24" s="151" t="s">
        <v>173</v>
      </c>
      <c r="C24" s="187"/>
      <c r="E24" s="53">
        <f>+E25+E34+E40</f>
        <v>16235066788.540001</v>
      </c>
      <c r="F24" s="188"/>
      <c r="G24" s="188"/>
      <c r="H24" s="53">
        <f>+H25+H34+H40</f>
        <v>9632186891.6800003</v>
      </c>
      <c r="I24" s="55"/>
    </row>
    <row r="25" spans="1:9" s="52" customFormat="1" ht="12.75">
      <c r="A25" s="51" t="s">
        <v>174</v>
      </c>
      <c r="B25" s="151" t="s">
        <v>175</v>
      </c>
      <c r="C25" s="187"/>
      <c r="E25" s="54">
        <f>SUM(E26:E32)</f>
        <v>9963121490.75</v>
      </c>
      <c r="F25" s="188"/>
      <c r="G25" s="188"/>
      <c r="H25" s="54">
        <f>SUM(H26:H32)</f>
        <v>9147861067.6800003</v>
      </c>
      <c r="I25" s="55"/>
    </row>
    <row r="26" spans="1:9" ht="12.75">
      <c r="A26" s="56" t="s">
        <v>176</v>
      </c>
      <c r="B26" s="152" t="s">
        <v>177</v>
      </c>
      <c r="C26" s="187"/>
      <c r="E26" s="11">
        <f>+VLOOKUP(A26,'JUNIO 2022'!$A$196:$H$500,6,0)</f>
        <v>3419139321.6100001</v>
      </c>
      <c r="F26" s="188"/>
      <c r="G26" s="188"/>
      <c r="H26" s="57">
        <f>+VLOOKUP(A26,'JUNIO 2021'!$A$7:$H$475,6,0)</f>
        <v>3040932043</v>
      </c>
      <c r="I26" s="38"/>
    </row>
    <row r="27" spans="1:9" ht="12.75">
      <c r="A27" s="56" t="s">
        <v>178</v>
      </c>
      <c r="B27" s="152" t="s">
        <v>179</v>
      </c>
      <c r="C27" s="187"/>
      <c r="E27" s="11">
        <f>+VLOOKUP(A27,'JUNIO 2022'!$A$196:$H$500,6,0)</f>
        <v>861390100</v>
      </c>
      <c r="F27" s="186"/>
      <c r="G27" s="186"/>
      <c r="H27" s="57">
        <f>+VLOOKUP(A27,'JUNIO 2021'!$A$7:$H$475,6,0)</f>
        <v>766173000</v>
      </c>
      <c r="I27" s="38"/>
    </row>
    <row r="28" spans="1:9" ht="12.75">
      <c r="A28" s="56" t="s">
        <v>180</v>
      </c>
      <c r="B28" s="152" t="s">
        <v>181</v>
      </c>
      <c r="C28" s="187"/>
      <c r="E28" s="11">
        <f>+VLOOKUP(A28,'JUNIO 2022'!$A$196:$H$500,6,0)</f>
        <v>177625500</v>
      </c>
      <c r="F28" s="186"/>
      <c r="G28" s="186"/>
      <c r="H28" s="57">
        <f>+VLOOKUP(A28,'JUNIO 2021'!$A$7:$H$475,6,0)</f>
        <v>159098700</v>
      </c>
      <c r="I28" s="38"/>
    </row>
    <row r="29" spans="1:9" ht="12.75">
      <c r="A29" s="56" t="s">
        <v>182</v>
      </c>
      <c r="B29" s="152" t="s">
        <v>183</v>
      </c>
      <c r="C29" s="187"/>
      <c r="E29" s="11">
        <f>+VLOOKUP(A29,'JUNIO 2022'!$A$196:$H$500,6,0)</f>
        <v>1283805901.8499999</v>
      </c>
      <c r="F29" s="188"/>
      <c r="G29" s="188"/>
      <c r="H29" s="57">
        <f>+VLOOKUP(A29,'JUNIO 2021'!$A$7:$H$475,6,0)</f>
        <v>1088779769</v>
      </c>
      <c r="I29" s="38"/>
    </row>
    <row r="30" spans="1:9" ht="12.75">
      <c r="A30" s="56" t="s">
        <v>184</v>
      </c>
      <c r="B30" s="152" t="s">
        <v>185</v>
      </c>
      <c r="C30" s="187"/>
      <c r="E30" s="11">
        <f>+VLOOKUP(A30,'JUNIO 2022'!$A$196:$H$500,6,0)</f>
        <v>9198724</v>
      </c>
      <c r="F30" s="186"/>
      <c r="G30" s="186"/>
      <c r="H30" s="57">
        <f>+VLOOKUP(A30,'JUNIO 2021'!$A$7:$H$475,6,0)</f>
        <v>1677364</v>
      </c>
      <c r="I30" s="38"/>
    </row>
    <row r="31" spans="1:9" ht="12.75">
      <c r="A31" s="56" t="s">
        <v>186</v>
      </c>
      <c r="B31" s="152" t="s">
        <v>187</v>
      </c>
      <c r="C31" s="187"/>
      <c r="E31" s="11">
        <f>+VLOOKUP(A31,'JUNIO 2022'!$A$196:$H$500,6,0)</f>
        <v>4166070943.29</v>
      </c>
      <c r="F31" s="186"/>
      <c r="G31" s="186"/>
      <c r="H31" s="57">
        <f>+VLOOKUP(A31,'JUNIO 2021'!$A$7:$H$475,6,0)</f>
        <v>4042709191.6799998</v>
      </c>
      <c r="I31" s="38"/>
    </row>
    <row r="32" spans="1:9" ht="12.75">
      <c r="A32" s="56" t="s">
        <v>188</v>
      </c>
      <c r="B32" s="152" t="s">
        <v>189</v>
      </c>
      <c r="C32" s="187"/>
      <c r="E32" s="11">
        <f>+VLOOKUP(A32,'JUNIO 2022'!$A$196:$H$500,6,0)</f>
        <v>45891000</v>
      </c>
      <c r="F32" s="186"/>
      <c r="G32" s="186"/>
      <c r="H32" s="57">
        <f>+VLOOKUP(A32,'JUNIO 2021'!$A$7:$H$475,6,0)</f>
        <v>48491000</v>
      </c>
      <c r="I32" s="38"/>
    </row>
    <row r="33" spans="1:12" ht="12.75">
      <c r="A33" s="56"/>
      <c r="B33" s="152"/>
      <c r="C33" s="187"/>
      <c r="E33" s="60"/>
      <c r="F33" s="186"/>
      <c r="G33" s="186"/>
      <c r="H33" s="60"/>
      <c r="I33" s="38"/>
    </row>
    <row r="34" spans="1:12" s="52" customFormat="1" ht="25.5">
      <c r="A34" s="56" t="s">
        <v>190</v>
      </c>
      <c r="B34" s="151" t="s">
        <v>191</v>
      </c>
      <c r="C34" s="187"/>
      <c r="E34" s="61">
        <f>SUM(E35:E38)</f>
        <v>6260446918.7700005</v>
      </c>
      <c r="F34" s="188"/>
      <c r="G34" s="188" t="s">
        <v>192</v>
      </c>
      <c r="H34" s="61">
        <f>SUM(H35:H38)</f>
        <v>477751063</v>
      </c>
      <c r="I34" s="55"/>
    </row>
    <row r="35" spans="1:12" ht="12.75">
      <c r="A35" s="56"/>
      <c r="B35" s="152" t="s">
        <v>193</v>
      </c>
      <c r="C35" s="187"/>
      <c r="D35" s="52"/>
      <c r="E35" s="11">
        <v>0</v>
      </c>
      <c r="F35" s="188"/>
      <c r="G35" s="188"/>
      <c r="H35" s="57">
        <v>0</v>
      </c>
      <c r="I35" s="55"/>
    </row>
    <row r="36" spans="1:12" ht="12.75">
      <c r="A36" s="56" t="s">
        <v>194</v>
      </c>
      <c r="B36" s="152" t="s">
        <v>195</v>
      </c>
      <c r="C36" s="187"/>
      <c r="E36" s="11">
        <f>+VLOOKUP(A36,'JUNIO 2022'!$A$196:$H$500,6,0)</f>
        <v>176182327.41999999</v>
      </c>
      <c r="F36" s="186"/>
      <c r="G36" s="186"/>
      <c r="H36" s="57">
        <f>+VLOOKUP(A36,'JUNIO 2021'!$A$7:$H$475,6,0)</f>
        <v>150609036</v>
      </c>
      <c r="I36" s="38"/>
    </row>
    <row r="37" spans="1:12" ht="12.75">
      <c r="A37" s="56" t="s">
        <v>196</v>
      </c>
      <c r="B37" s="152" t="s">
        <v>197</v>
      </c>
      <c r="C37" s="187"/>
      <c r="E37" s="11">
        <f>+VLOOKUP(A37,'JUNIO 2022'!$A$196:$H$500,6,0)</f>
        <v>5598292.3499999996</v>
      </c>
      <c r="F37" s="188"/>
      <c r="G37" s="188"/>
      <c r="H37" s="57">
        <f>+VLOOKUP(A37,'JUNIO 2021'!$A$7:$H$475,6,0)</f>
        <v>81737445</v>
      </c>
      <c r="I37" s="38"/>
    </row>
    <row r="38" spans="1:12" ht="12.75">
      <c r="A38" s="56" t="s">
        <v>198</v>
      </c>
      <c r="B38" s="152" t="s">
        <v>199</v>
      </c>
      <c r="C38" s="187"/>
      <c r="E38" s="11">
        <f>+VLOOKUP(A38,'JUNIO 2022'!$A$196:$H$500,6,0)</f>
        <v>6078666299</v>
      </c>
      <c r="F38" s="186"/>
      <c r="G38" s="186"/>
      <c r="H38" s="57">
        <f>+VLOOKUP(A38,'JUNIO 2021'!$A$7:$H$475,6,0)</f>
        <v>245404582</v>
      </c>
      <c r="I38" s="38"/>
    </row>
    <row r="39" spans="1:12" s="52" customFormat="1" ht="12.75">
      <c r="A39" s="56" t="s">
        <v>200</v>
      </c>
      <c r="B39" s="152"/>
      <c r="C39" s="187"/>
      <c r="D39" s="35"/>
      <c r="E39" s="60"/>
      <c r="F39" s="186"/>
      <c r="G39" s="186"/>
      <c r="H39" s="60"/>
      <c r="I39" s="38"/>
    </row>
    <row r="40" spans="1:12" ht="13.5" thickBot="1">
      <c r="A40" s="56" t="s">
        <v>201</v>
      </c>
      <c r="B40" s="151" t="s">
        <v>202</v>
      </c>
      <c r="C40" s="187"/>
      <c r="D40" s="52"/>
      <c r="E40" s="53">
        <f>+E41+E42+E43</f>
        <v>11498379.02</v>
      </c>
      <c r="F40" s="188"/>
      <c r="G40" s="188"/>
      <c r="H40" s="53">
        <f>+H41+H42+H43</f>
        <v>6574761</v>
      </c>
      <c r="I40" s="55"/>
    </row>
    <row r="41" spans="1:12" ht="12.75">
      <c r="A41" s="56" t="s">
        <v>201</v>
      </c>
      <c r="B41" s="152" t="s">
        <v>167</v>
      </c>
      <c r="C41" s="187"/>
      <c r="E41" s="11">
        <v>0</v>
      </c>
      <c r="F41" s="186"/>
      <c r="G41" s="186"/>
      <c r="H41" s="57">
        <f>+VLOOKUP(A41,'JUNIO 2021'!$A$7:$H$475,6,0)</f>
        <v>6193000</v>
      </c>
      <c r="I41" s="38"/>
      <c r="K41" s="125"/>
    </row>
    <row r="42" spans="1:12" ht="12.75">
      <c r="A42" s="56" t="s">
        <v>203</v>
      </c>
      <c r="B42" s="152" t="s">
        <v>204</v>
      </c>
      <c r="C42" s="187"/>
      <c r="E42" s="11">
        <f>+VLOOKUP(A42,'JUNIO 2022'!$A$196:$H$500,6,0)</f>
        <v>578.02</v>
      </c>
      <c r="F42" s="186"/>
      <c r="G42" s="186"/>
      <c r="H42" s="57">
        <f>+VLOOKUP(A42,'JUNIO 2021'!$A$7:$H$475,6,0)</f>
        <v>816</v>
      </c>
      <c r="I42" s="38"/>
    </row>
    <row r="43" spans="1:12" ht="12.75">
      <c r="A43" s="56" t="s">
        <v>205</v>
      </c>
      <c r="B43" s="152" t="s">
        <v>206</v>
      </c>
      <c r="C43" s="187"/>
      <c r="E43" s="11">
        <f>+VLOOKUP(A43,'JUNIO 2022'!$A$196:$H$500,6,0)</f>
        <v>11497801</v>
      </c>
      <c r="F43" s="186"/>
      <c r="G43" s="186"/>
      <c r="H43" s="57">
        <f>+VLOOKUP(A43,'JUNIO 2021'!$A$7:$H$475,6,0)</f>
        <v>380945</v>
      </c>
      <c r="I43" s="38"/>
    </row>
    <row r="44" spans="1:12" ht="12.75">
      <c r="A44" s="56"/>
      <c r="B44" s="152"/>
      <c r="C44" s="187"/>
      <c r="E44" s="57"/>
      <c r="F44" s="186"/>
      <c r="G44" s="186"/>
      <c r="H44" s="57">
        <v>0</v>
      </c>
      <c r="I44" s="38"/>
    </row>
    <row r="45" spans="1:12" ht="17.25" customHeight="1" thickBot="1">
      <c r="A45" s="63"/>
      <c r="B45" s="152" t="s">
        <v>207</v>
      </c>
      <c r="C45" s="184"/>
      <c r="E45" s="62">
        <f>+E13-E24</f>
        <v>-13919798309.480001</v>
      </c>
      <c r="F45" s="186"/>
      <c r="G45" s="186"/>
      <c r="H45" s="62">
        <f>+H13-H24</f>
        <v>863161440.31999969</v>
      </c>
      <c r="I45" s="38"/>
      <c r="L45" s="125"/>
    </row>
    <row r="46" spans="1:12" ht="15.75" thickTop="1">
      <c r="A46" s="63"/>
      <c r="B46" s="190"/>
      <c r="C46" s="184"/>
      <c r="E46" s="64"/>
      <c r="F46" s="188"/>
      <c r="G46" s="188"/>
      <c r="H46" s="65"/>
      <c r="I46" s="38"/>
    </row>
    <row r="47" spans="1:12" ht="30" customHeight="1">
      <c r="A47" s="63"/>
      <c r="B47" s="190"/>
      <c r="C47" s="184"/>
      <c r="E47" s="64"/>
      <c r="F47" s="191"/>
      <c r="G47" s="191"/>
      <c r="H47" s="191"/>
      <c r="I47" s="66"/>
    </row>
    <row r="48" spans="1:12" ht="15">
      <c r="A48" s="63"/>
      <c r="B48" s="344"/>
      <c r="C48" s="344"/>
      <c r="D48" s="344"/>
      <c r="E48" s="344"/>
      <c r="F48" s="344"/>
      <c r="G48" s="344"/>
      <c r="H48" s="192"/>
      <c r="I48" s="66"/>
    </row>
    <row r="49" spans="1:9" ht="15">
      <c r="A49" s="63"/>
      <c r="B49" s="344"/>
      <c r="C49" s="344"/>
      <c r="D49" s="344"/>
      <c r="E49" s="344"/>
      <c r="F49" s="344"/>
      <c r="G49" s="344"/>
      <c r="H49" s="192"/>
      <c r="I49" s="66"/>
    </row>
    <row r="50" spans="1:9" ht="15">
      <c r="A50" s="63"/>
      <c r="B50" s="192"/>
      <c r="C50" s="192"/>
      <c r="D50" s="192"/>
      <c r="E50" s="198"/>
      <c r="F50" s="192"/>
      <c r="G50" s="192"/>
      <c r="H50" s="192"/>
      <c r="I50" s="66"/>
    </row>
    <row r="51" spans="1:9" ht="15">
      <c r="A51" s="63"/>
      <c r="B51" s="345"/>
      <c r="C51" s="345"/>
      <c r="D51" s="345"/>
      <c r="E51" s="345"/>
      <c r="F51" s="345"/>
      <c r="G51" s="345"/>
      <c r="H51" s="345"/>
      <c r="I51" s="67"/>
    </row>
    <row r="52" spans="1:9" ht="15">
      <c r="A52" s="63"/>
      <c r="B52" s="345"/>
      <c r="C52" s="345"/>
      <c r="D52" s="345"/>
      <c r="E52" s="345"/>
      <c r="F52" s="345"/>
      <c r="G52" s="345"/>
      <c r="H52" s="345"/>
      <c r="I52" s="66"/>
    </row>
    <row r="53" spans="1:9" ht="15">
      <c r="A53" s="63"/>
      <c r="B53" s="68"/>
      <c r="C53" s="184"/>
      <c r="D53" s="191"/>
      <c r="E53" s="64"/>
      <c r="F53" s="191"/>
      <c r="G53" s="191"/>
      <c r="H53" s="69"/>
      <c r="I53" s="66"/>
    </row>
    <row r="54" spans="1:9" ht="15">
      <c r="A54" s="63"/>
      <c r="B54" s="68"/>
      <c r="C54" s="184"/>
      <c r="D54" s="191"/>
      <c r="E54" s="64"/>
      <c r="F54" s="191"/>
      <c r="G54" s="191"/>
      <c r="H54" s="69"/>
      <c r="I54" s="66"/>
    </row>
    <row r="55" spans="1:9" ht="15">
      <c r="A55" s="63"/>
      <c r="B55" s="68"/>
      <c r="C55" s="184"/>
      <c r="D55" s="191"/>
      <c r="E55" s="64"/>
      <c r="F55" s="191"/>
      <c r="G55" s="191"/>
      <c r="H55" s="69"/>
      <c r="I55" s="66"/>
    </row>
    <row r="56" spans="1:9" ht="15">
      <c r="A56" s="63"/>
      <c r="B56" s="189"/>
      <c r="C56" s="184"/>
      <c r="E56" s="42"/>
      <c r="F56" s="188"/>
      <c r="G56" s="188"/>
      <c r="H56" s="70"/>
      <c r="I56" s="71"/>
    </row>
    <row r="57" spans="1:9" ht="15">
      <c r="A57" s="63"/>
      <c r="B57" s="189" t="s">
        <v>142</v>
      </c>
      <c r="C57" s="184"/>
      <c r="D57" s="193"/>
      <c r="E57" s="35"/>
      <c r="F57" s="188"/>
      <c r="G57" s="42" t="s">
        <v>143</v>
      </c>
      <c r="H57" s="35"/>
      <c r="I57" s="72"/>
    </row>
    <row r="58" spans="1:9" ht="15">
      <c r="A58" s="63"/>
      <c r="B58" s="189" t="s">
        <v>144</v>
      </c>
      <c r="C58" s="184"/>
      <c r="D58" s="193"/>
      <c r="E58" s="35"/>
      <c r="F58" s="188"/>
      <c r="G58" s="42" t="s">
        <v>145</v>
      </c>
      <c r="H58" s="35"/>
      <c r="I58" s="72"/>
    </row>
    <row r="59" spans="1:9" ht="15">
      <c r="A59" s="63"/>
      <c r="B59" s="194"/>
      <c r="C59" s="184"/>
      <c r="D59" s="186"/>
      <c r="E59" s="35"/>
      <c r="F59" s="188"/>
      <c r="G59" s="42" t="s">
        <v>146</v>
      </c>
      <c r="H59" s="35"/>
      <c r="I59" s="72"/>
    </row>
    <row r="60" spans="1:9" ht="12.75">
      <c r="A60" s="34"/>
      <c r="B60" s="194"/>
      <c r="C60" s="184"/>
      <c r="E60" s="35"/>
      <c r="F60" s="186"/>
      <c r="G60" s="35" t="s">
        <v>147</v>
      </c>
      <c r="H60" s="35"/>
      <c r="I60" s="71"/>
    </row>
    <row r="61" spans="1:9" ht="12.75">
      <c r="A61" s="126"/>
      <c r="B61" s="194"/>
      <c r="C61" s="184"/>
      <c r="D61" s="186"/>
      <c r="E61" s="50"/>
      <c r="F61" s="186"/>
      <c r="G61" s="186"/>
      <c r="H61" s="73"/>
      <c r="I61" s="71"/>
    </row>
    <row r="62" spans="1:9" ht="13.5" thickBot="1">
      <c r="A62" s="34"/>
      <c r="B62" s="194"/>
      <c r="C62" s="184"/>
      <c r="D62" s="186"/>
      <c r="E62" s="50"/>
      <c r="F62" s="186"/>
      <c r="G62" s="186"/>
      <c r="H62" s="73"/>
      <c r="I62" s="71"/>
    </row>
    <row r="63" spans="1:9" ht="15.75" customHeight="1" thickBot="1">
      <c r="A63" s="346" t="s">
        <v>208</v>
      </c>
      <c r="B63" s="347"/>
      <c r="C63" s="347"/>
      <c r="D63" s="347"/>
      <c r="E63" s="347"/>
      <c r="F63" s="347"/>
      <c r="G63" s="347"/>
      <c r="H63" s="347"/>
      <c r="I63" s="348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8"/>
  <sheetViews>
    <sheetView topLeftCell="B481" workbookViewId="0">
      <selection activeCell="H480" sqref="H480"/>
    </sheetView>
  </sheetViews>
  <sheetFormatPr baseColWidth="10" defaultColWidth="11.42578125" defaultRowHeight="15"/>
  <cols>
    <col min="1" max="1" width="13.7109375" style="133" bestFit="1" customWidth="1"/>
    <col min="2" max="2" width="42.7109375" style="133" customWidth="1"/>
    <col min="3" max="6" width="19.7109375" style="156" customWidth="1"/>
    <col min="7" max="10" width="19.7109375" style="157" customWidth="1"/>
    <col min="11" max="11" width="19" style="133" bestFit="1" customWidth="1"/>
    <col min="12" max="16384" width="11.42578125" style="133"/>
  </cols>
  <sheetData>
    <row r="1" spans="1:12" s="129" customFormat="1" ht="30">
      <c r="A1" s="128" t="s">
        <v>209</v>
      </c>
      <c r="B1" s="128" t="s">
        <v>210</v>
      </c>
      <c r="C1" s="154"/>
      <c r="D1" s="155"/>
      <c r="E1" s="155"/>
      <c r="F1" s="154"/>
      <c r="G1" s="155"/>
      <c r="H1" s="155"/>
      <c r="I1" s="155"/>
      <c r="J1" s="155"/>
    </row>
    <row r="2" spans="1:12" s="129" customFormat="1" ht="30">
      <c r="A2" s="128" t="s">
        <v>211</v>
      </c>
      <c r="B2" s="128" t="s">
        <v>212</v>
      </c>
      <c r="C2" s="154"/>
      <c r="D2" s="155"/>
      <c r="E2" s="155"/>
      <c r="F2" s="154"/>
      <c r="G2" s="155"/>
      <c r="H2" s="155"/>
      <c r="I2" s="155"/>
      <c r="J2" s="155"/>
    </row>
    <row r="3" spans="1:12" s="129" customFormat="1" ht="30">
      <c r="A3" s="128" t="s">
        <v>213</v>
      </c>
      <c r="B3" s="130" t="s">
        <v>833</v>
      </c>
      <c r="C3" s="154"/>
      <c r="D3" s="155"/>
      <c r="E3" s="155"/>
      <c r="F3" s="154"/>
      <c r="G3" s="155"/>
      <c r="H3" s="155"/>
      <c r="I3" s="155"/>
      <c r="J3" s="155"/>
    </row>
    <row r="4" spans="1:12" s="129" customFormat="1" ht="30">
      <c r="A4" s="128" t="s">
        <v>214</v>
      </c>
      <c r="B4" s="139" t="s">
        <v>834</v>
      </c>
      <c r="C4" s="154"/>
      <c r="D4" s="155"/>
      <c r="E4" s="155"/>
      <c r="F4" s="154"/>
      <c r="G4" s="155"/>
      <c r="H4" s="155"/>
      <c r="I4" s="155"/>
      <c r="J4" s="155"/>
    </row>
    <row r="5" spans="1:12" s="129" customFormat="1" ht="15.75" thickBot="1">
      <c r="A5" s="131"/>
      <c r="B5" s="131"/>
      <c r="C5" s="154"/>
      <c r="D5" s="155"/>
      <c r="E5" s="155"/>
      <c r="F5" s="154"/>
      <c r="G5" s="155"/>
      <c r="H5" s="155"/>
      <c r="I5" s="155"/>
      <c r="J5" s="155"/>
    </row>
    <row r="6" spans="1:12" s="132" customFormat="1" ht="30.75" thickBot="1">
      <c r="A6" s="195" t="s">
        <v>215</v>
      </c>
      <c r="B6" s="196" t="s">
        <v>211</v>
      </c>
      <c r="C6" s="197" t="s">
        <v>216</v>
      </c>
      <c r="D6" s="197" t="s">
        <v>217</v>
      </c>
      <c r="E6" s="197" t="s">
        <v>218</v>
      </c>
      <c r="F6" s="197" t="s">
        <v>219</v>
      </c>
      <c r="G6" s="197" t="s">
        <v>220</v>
      </c>
      <c r="H6" s="197" t="s">
        <v>221</v>
      </c>
      <c r="I6" s="217"/>
      <c r="J6" s="217"/>
    </row>
    <row r="7" spans="1:12">
      <c r="A7" s="364" t="s">
        <v>222</v>
      </c>
      <c r="B7" s="365" t="s">
        <v>223</v>
      </c>
      <c r="C7" s="366">
        <v>22476456740.73</v>
      </c>
      <c r="D7" s="366">
        <v>1321047257.3199999</v>
      </c>
      <c r="E7" s="366">
        <v>2489096840.21</v>
      </c>
      <c r="F7" s="366">
        <v>21308407157.84</v>
      </c>
      <c r="G7" s="366">
        <v>11829772054.85</v>
      </c>
      <c r="H7" s="367">
        <v>9478635102.9899998</v>
      </c>
      <c r="I7" s="218">
        <f>+F7-F129-F280</f>
        <v>-13919798309.48</v>
      </c>
      <c r="J7" s="218">
        <f>+F313-F337</f>
        <v>-13919798309.480001</v>
      </c>
      <c r="K7" s="218">
        <f>+I7-J7</f>
        <v>0</v>
      </c>
      <c r="L7" s="133">
        <f>+LEN(A7)</f>
        <v>1</v>
      </c>
    </row>
    <row r="8" spans="1:12">
      <c r="A8" s="137" t="s">
        <v>16</v>
      </c>
      <c r="B8" s="138" t="s">
        <v>17</v>
      </c>
      <c r="C8" s="221">
        <v>901810881.5</v>
      </c>
      <c r="D8" s="221">
        <v>736785296</v>
      </c>
      <c r="E8" s="221">
        <v>339964186</v>
      </c>
      <c r="F8" s="221">
        <v>1298631991.5</v>
      </c>
      <c r="G8" s="221">
        <v>1298631991.5</v>
      </c>
      <c r="H8" s="222">
        <v>0</v>
      </c>
      <c r="I8" s="133"/>
      <c r="J8" s="133"/>
      <c r="L8" s="133">
        <f t="shared" ref="L8:L71" si="0">+LEN(A8)</f>
        <v>3</v>
      </c>
    </row>
    <row r="9" spans="1:12">
      <c r="A9" s="202" t="s">
        <v>20</v>
      </c>
      <c r="B9" s="199" t="s">
        <v>21</v>
      </c>
      <c r="C9" s="223">
        <v>12000000</v>
      </c>
      <c r="D9" s="223">
        <v>0</v>
      </c>
      <c r="E9" s="223">
        <v>0</v>
      </c>
      <c r="F9" s="223">
        <v>12000000</v>
      </c>
      <c r="G9" s="223">
        <v>12000000</v>
      </c>
      <c r="H9" s="224">
        <v>0</v>
      </c>
      <c r="I9" s="133"/>
      <c r="J9" s="133"/>
      <c r="L9" s="133">
        <f t="shared" si="0"/>
        <v>6</v>
      </c>
    </row>
    <row r="10" spans="1:12">
      <c r="A10" s="264" t="s">
        <v>224</v>
      </c>
      <c r="B10" s="265" t="s">
        <v>225</v>
      </c>
      <c r="C10" s="225">
        <v>12000000</v>
      </c>
      <c r="D10" s="225">
        <v>0</v>
      </c>
      <c r="E10" s="225">
        <v>0</v>
      </c>
      <c r="F10" s="225">
        <v>12000000</v>
      </c>
      <c r="G10" s="225">
        <v>12000000</v>
      </c>
      <c r="H10" s="226">
        <v>0</v>
      </c>
      <c r="I10" s="133"/>
      <c r="J10" s="133"/>
      <c r="L10" s="133">
        <f t="shared" si="0"/>
        <v>9</v>
      </c>
    </row>
    <row r="11" spans="1:12">
      <c r="A11" s="268" t="s">
        <v>226</v>
      </c>
      <c r="B11" s="269" t="s">
        <v>227</v>
      </c>
      <c r="C11" s="227">
        <v>12000000</v>
      </c>
      <c r="D11" s="227">
        <v>0</v>
      </c>
      <c r="E11" s="227">
        <v>0</v>
      </c>
      <c r="F11" s="227">
        <v>12000000</v>
      </c>
      <c r="G11" s="227">
        <v>12000000</v>
      </c>
      <c r="H11" s="228">
        <v>0</v>
      </c>
      <c r="I11" s="133"/>
      <c r="J11" s="133"/>
      <c r="L11" s="133">
        <f t="shared" si="0"/>
        <v>13</v>
      </c>
    </row>
    <row r="12" spans="1:12">
      <c r="A12" s="202" t="s">
        <v>24</v>
      </c>
      <c r="B12" s="199" t="s">
        <v>25</v>
      </c>
      <c r="C12" s="223">
        <v>889810881.5</v>
      </c>
      <c r="D12" s="223">
        <v>736785296</v>
      </c>
      <c r="E12" s="223">
        <v>339964186</v>
      </c>
      <c r="F12" s="223">
        <v>1286631991.5</v>
      </c>
      <c r="G12" s="223">
        <v>1286631991.5</v>
      </c>
      <c r="H12" s="224">
        <v>0</v>
      </c>
      <c r="I12" s="133"/>
      <c r="J12" s="133"/>
      <c r="L12" s="133">
        <f t="shared" si="0"/>
        <v>6</v>
      </c>
    </row>
    <row r="13" spans="1:12">
      <c r="A13" s="264" t="s">
        <v>228</v>
      </c>
      <c r="B13" s="265" t="s">
        <v>227</v>
      </c>
      <c r="C13" s="225">
        <v>889810881.5</v>
      </c>
      <c r="D13" s="225">
        <v>736785296</v>
      </c>
      <c r="E13" s="225">
        <v>339964186</v>
      </c>
      <c r="F13" s="225">
        <v>1286631991.5</v>
      </c>
      <c r="G13" s="225">
        <v>1286631991.5</v>
      </c>
      <c r="H13" s="226">
        <v>0</v>
      </c>
      <c r="I13" s="133"/>
      <c r="J13" s="133"/>
      <c r="L13" s="133">
        <f t="shared" si="0"/>
        <v>9</v>
      </c>
    </row>
    <row r="14" spans="1:12">
      <c r="A14" s="268" t="s">
        <v>229</v>
      </c>
      <c r="B14" s="269" t="s">
        <v>227</v>
      </c>
      <c r="C14" s="227">
        <v>889810881.5</v>
      </c>
      <c r="D14" s="227">
        <v>736785296</v>
      </c>
      <c r="E14" s="227">
        <v>339964186</v>
      </c>
      <c r="F14" s="227">
        <v>1286631991.5</v>
      </c>
      <c r="G14" s="227">
        <v>1286631991.5</v>
      </c>
      <c r="H14" s="228">
        <v>0</v>
      </c>
      <c r="I14" s="133"/>
      <c r="J14" s="133"/>
      <c r="L14" s="133">
        <f t="shared" si="0"/>
        <v>13</v>
      </c>
    </row>
    <row r="15" spans="1:12">
      <c r="A15" s="137" t="s">
        <v>28</v>
      </c>
      <c r="B15" s="138" t="s">
        <v>230</v>
      </c>
      <c r="C15" s="221">
        <v>3443939920.2399998</v>
      </c>
      <c r="D15" s="221">
        <v>518245673</v>
      </c>
      <c r="E15" s="221">
        <v>352308573</v>
      </c>
      <c r="F15" s="221">
        <v>3609877020.2399998</v>
      </c>
      <c r="G15" s="221">
        <v>1455409331.8199999</v>
      </c>
      <c r="H15" s="222">
        <v>2154467688.4200001</v>
      </c>
      <c r="I15" s="133"/>
      <c r="J15" s="133"/>
      <c r="L15" s="133">
        <f t="shared" si="0"/>
        <v>3</v>
      </c>
    </row>
    <row r="16" spans="1:12" ht="25.5">
      <c r="A16" s="202" t="s">
        <v>32</v>
      </c>
      <c r="B16" s="199" t="s">
        <v>33</v>
      </c>
      <c r="C16" s="223">
        <v>4341868675.6700001</v>
      </c>
      <c r="D16" s="223">
        <v>437848079</v>
      </c>
      <c r="E16" s="223">
        <v>263920196</v>
      </c>
      <c r="F16" s="223">
        <v>4515796558.6700001</v>
      </c>
      <c r="G16" s="223">
        <v>1437754732.9200001</v>
      </c>
      <c r="H16" s="224">
        <v>3078041825.75</v>
      </c>
      <c r="I16" s="133"/>
      <c r="J16" s="133"/>
      <c r="L16" s="133">
        <f t="shared" si="0"/>
        <v>6</v>
      </c>
    </row>
    <row r="17" spans="1:12">
      <c r="A17" s="264" t="s">
        <v>231</v>
      </c>
      <c r="B17" s="265" t="s">
        <v>232</v>
      </c>
      <c r="C17" s="225">
        <v>4341868675.6700001</v>
      </c>
      <c r="D17" s="225">
        <v>437848079</v>
      </c>
      <c r="E17" s="225">
        <v>263920196</v>
      </c>
      <c r="F17" s="225">
        <v>4515796558.6700001</v>
      </c>
      <c r="G17" s="225">
        <v>1437754732.9200001</v>
      </c>
      <c r="H17" s="226">
        <v>3078041825.75</v>
      </c>
      <c r="I17" s="133"/>
      <c r="J17" s="133"/>
      <c r="L17" s="133">
        <f t="shared" si="0"/>
        <v>9</v>
      </c>
    </row>
    <row r="18" spans="1:12">
      <c r="A18" s="268" t="s">
        <v>233</v>
      </c>
      <c r="B18" s="269" t="s">
        <v>232</v>
      </c>
      <c r="C18" s="227">
        <v>4341868675.6700001</v>
      </c>
      <c r="D18" s="227">
        <v>437848079</v>
      </c>
      <c r="E18" s="227">
        <v>263920196</v>
      </c>
      <c r="F18" s="227">
        <v>4515796558.6700001</v>
      </c>
      <c r="G18" s="227">
        <v>1437754732.9200001</v>
      </c>
      <c r="H18" s="228">
        <v>3078041825.75</v>
      </c>
      <c r="I18" s="133"/>
      <c r="J18" s="133"/>
      <c r="L18" s="133">
        <f t="shared" si="0"/>
        <v>13</v>
      </c>
    </row>
    <row r="19" spans="1:12">
      <c r="A19" s="202" t="s">
        <v>36</v>
      </c>
      <c r="B19" s="199" t="s">
        <v>37</v>
      </c>
      <c r="C19" s="223">
        <v>73106218.900000006</v>
      </c>
      <c r="D19" s="223">
        <v>75927398</v>
      </c>
      <c r="E19" s="223">
        <v>88388377</v>
      </c>
      <c r="F19" s="223">
        <v>60645239.899999999</v>
      </c>
      <c r="G19" s="223">
        <v>17654598.899999999</v>
      </c>
      <c r="H19" s="224">
        <v>42990641</v>
      </c>
      <c r="I19" s="133"/>
      <c r="J19" s="133"/>
      <c r="L19" s="133">
        <f t="shared" si="0"/>
        <v>6</v>
      </c>
    </row>
    <row r="20" spans="1:12">
      <c r="A20" s="264" t="s">
        <v>234</v>
      </c>
      <c r="B20" s="265" t="s">
        <v>235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6">
        <v>0</v>
      </c>
      <c r="I20" s="133"/>
      <c r="J20" s="133"/>
      <c r="L20" s="133">
        <f t="shared" si="0"/>
        <v>9</v>
      </c>
    </row>
    <row r="21" spans="1:12" ht="25.5">
      <c r="A21" s="268" t="s">
        <v>236</v>
      </c>
      <c r="B21" s="269" t="s">
        <v>235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8">
        <v>0</v>
      </c>
      <c r="I21" s="133"/>
      <c r="J21" s="133"/>
      <c r="L21" s="133">
        <f t="shared" si="0"/>
        <v>13</v>
      </c>
    </row>
    <row r="22" spans="1:12">
      <c r="A22" s="264" t="s">
        <v>237</v>
      </c>
      <c r="B22" s="265" t="s">
        <v>238</v>
      </c>
      <c r="C22" s="225">
        <v>73106218.900000006</v>
      </c>
      <c r="D22" s="225">
        <v>75927398</v>
      </c>
      <c r="E22" s="225">
        <v>88388377</v>
      </c>
      <c r="F22" s="225">
        <v>60645239.899999999</v>
      </c>
      <c r="G22" s="225">
        <v>17654598.899999999</v>
      </c>
      <c r="H22" s="226">
        <v>42990641</v>
      </c>
      <c r="I22" s="133"/>
      <c r="J22" s="133"/>
      <c r="L22" s="133">
        <f t="shared" si="0"/>
        <v>9</v>
      </c>
    </row>
    <row r="23" spans="1:12">
      <c r="A23" s="268" t="s">
        <v>239</v>
      </c>
      <c r="B23" s="269" t="s">
        <v>238</v>
      </c>
      <c r="C23" s="227">
        <v>73106218.900000006</v>
      </c>
      <c r="D23" s="227">
        <v>75927398</v>
      </c>
      <c r="E23" s="227">
        <v>88388377</v>
      </c>
      <c r="F23" s="227">
        <v>60645239.899999999</v>
      </c>
      <c r="G23" s="227">
        <v>17654598.899999999</v>
      </c>
      <c r="H23" s="228">
        <v>42990641</v>
      </c>
      <c r="I23" s="133"/>
      <c r="J23" s="133"/>
      <c r="L23" s="133">
        <f t="shared" si="0"/>
        <v>13</v>
      </c>
    </row>
    <row r="24" spans="1:12">
      <c r="A24" s="264" t="s">
        <v>240</v>
      </c>
      <c r="B24" s="265" t="s">
        <v>241</v>
      </c>
      <c r="C24" s="225">
        <v>0</v>
      </c>
      <c r="D24" s="225">
        <v>0</v>
      </c>
      <c r="E24" s="225">
        <v>0</v>
      </c>
      <c r="F24" s="225">
        <v>0</v>
      </c>
      <c r="G24" s="225">
        <v>0</v>
      </c>
      <c r="H24" s="226">
        <v>0</v>
      </c>
      <c r="I24" s="133"/>
      <c r="J24" s="133"/>
      <c r="L24" s="133">
        <f t="shared" si="0"/>
        <v>9</v>
      </c>
    </row>
    <row r="25" spans="1:12">
      <c r="A25" s="268" t="s">
        <v>242</v>
      </c>
      <c r="B25" s="269" t="s">
        <v>241</v>
      </c>
      <c r="C25" s="227">
        <v>0</v>
      </c>
      <c r="D25" s="227">
        <v>0</v>
      </c>
      <c r="E25" s="227">
        <v>0</v>
      </c>
      <c r="F25" s="227">
        <v>0</v>
      </c>
      <c r="G25" s="227">
        <v>0</v>
      </c>
      <c r="H25" s="228">
        <v>0</v>
      </c>
      <c r="I25" s="133"/>
      <c r="J25" s="133"/>
      <c r="L25" s="133">
        <f t="shared" si="0"/>
        <v>13</v>
      </c>
    </row>
    <row r="26" spans="1:12" ht="25.5">
      <c r="A26" s="202" t="s">
        <v>40</v>
      </c>
      <c r="B26" s="199" t="s">
        <v>41</v>
      </c>
      <c r="C26" s="223">
        <v>-971034974.33000004</v>
      </c>
      <c r="D26" s="223">
        <v>4470196</v>
      </c>
      <c r="E26" s="223">
        <v>0</v>
      </c>
      <c r="F26" s="223">
        <v>-966564778.33000004</v>
      </c>
      <c r="G26" s="223">
        <v>0</v>
      </c>
      <c r="H26" s="224">
        <v>-966564778.33000004</v>
      </c>
      <c r="I26" s="133"/>
      <c r="J26" s="133"/>
      <c r="L26" s="133">
        <f t="shared" si="0"/>
        <v>6</v>
      </c>
    </row>
    <row r="27" spans="1:12">
      <c r="A27" s="264" t="s">
        <v>243</v>
      </c>
      <c r="B27" s="265" t="s">
        <v>244</v>
      </c>
      <c r="C27" s="225">
        <v>-971034974.33000004</v>
      </c>
      <c r="D27" s="225">
        <v>4470196</v>
      </c>
      <c r="E27" s="225">
        <v>0</v>
      </c>
      <c r="F27" s="225">
        <v>-966564778.33000004</v>
      </c>
      <c r="G27" s="225">
        <v>0</v>
      </c>
      <c r="H27" s="226">
        <v>-966564778.33000004</v>
      </c>
      <c r="I27" s="133"/>
      <c r="J27" s="133"/>
      <c r="L27" s="133">
        <f t="shared" si="0"/>
        <v>9</v>
      </c>
    </row>
    <row r="28" spans="1:12">
      <c r="A28" s="268" t="s">
        <v>245</v>
      </c>
      <c r="B28" s="269" t="s">
        <v>244</v>
      </c>
      <c r="C28" s="227">
        <v>-971034974.33000004</v>
      </c>
      <c r="D28" s="227">
        <v>4470196</v>
      </c>
      <c r="E28" s="227">
        <v>0</v>
      </c>
      <c r="F28" s="227">
        <v>-966564778.33000004</v>
      </c>
      <c r="G28" s="227">
        <v>0</v>
      </c>
      <c r="H28" s="228">
        <v>-966564778.33000004</v>
      </c>
      <c r="I28" s="133"/>
      <c r="J28" s="133"/>
      <c r="L28" s="133">
        <f t="shared" si="0"/>
        <v>13</v>
      </c>
    </row>
    <row r="29" spans="1:12">
      <c r="A29" s="137" t="s">
        <v>246</v>
      </c>
      <c r="B29" s="138" t="s">
        <v>44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2">
        <v>0</v>
      </c>
      <c r="I29" s="133"/>
      <c r="J29" s="133"/>
      <c r="L29" s="133">
        <f t="shared" si="0"/>
        <v>3</v>
      </c>
    </row>
    <row r="30" spans="1:12">
      <c r="A30" s="202" t="s">
        <v>47</v>
      </c>
      <c r="B30" s="199" t="s">
        <v>48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4">
        <v>0</v>
      </c>
      <c r="I30" s="133"/>
      <c r="J30" s="133"/>
      <c r="L30" s="133">
        <f t="shared" si="0"/>
        <v>6</v>
      </c>
    </row>
    <row r="31" spans="1:12">
      <c r="A31" s="264" t="s">
        <v>247</v>
      </c>
      <c r="B31" s="265" t="s">
        <v>248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6">
        <v>0</v>
      </c>
      <c r="I31" s="133"/>
      <c r="J31" s="133"/>
      <c r="L31" s="133">
        <f t="shared" si="0"/>
        <v>9</v>
      </c>
    </row>
    <row r="32" spans="1:12">
      <c r="A32" s="268" t="s">
        <v>249</v>
      </c>
      <c r="B32" s="269" t="s">
        <v>248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8">
        <v>0</v>
      </c>
      <c r="I32" s="133"/>
      <c r="J32" s="133"/>
      <c r="L32" s="133">
        <f t="shared" si="0"/>
        <v>13</v>
      </c>
    </row>
    <row r="33" spans="1:12">
      <c r="A33" s="264" t="s">
        <v>250</v>
      </c>
      <c r="B33" s="265" t="s">
        <v>251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6">
        <v>0</v>
      </c>
      <c r="I33" s="133"/>
      <c r="J33" s="133"/>
      <c r="L33" s="133">
        <f t="shared" si="0"/>
        <v>9</v>
      </c>
    </row>
    <row r="34" spans="1:12">
      <c r="A34" s="268" t="s">
        <v>252</v>
      </c>
      <c r="B34" s="269" t="s">
        <v>251</v>
      </c>
      <c r="C34" s="227">
        <v>0</v>
      </c>
      <c r="D34" s="227">
        <v>0</v>
      </c>
      <c r="E34" s="227">
        <v>0</v>
      </c>
      <c r="F34" s="227">
        <v>0</v>
      </c>
      <c r="G34" s="227">
        <v>0</v>
      </c>
      <c r="H34" s="228">
        <v>0</v>
      </c>
      <c r="I34" s="133"/>
      <c r="J34" s="133"/>
      <c r="L34" s="133">
        <f t="shared" si="0"/>
        <v>13</v>
      </c>
    </row>
    <row r="35" spans="1:12">
      <c r="A35" s="264" t="s">
        <v>253</v>
      </c>
      <c r="B35" s="265" t="s">
        <v>254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  <c r="H35" s="226">
        <v>0</v>
      </c>
      <c r="I35" s="133"/>
      <c r="J35" s="133"/>
      <c r="L35" s="133">
        <f t="shared" si="0"/>
        <v>9</v>
      </c>
    </row>
    <row r="36" spans="1:12">
      <c r="A36" s="268" t="s">
        <v>255</v>
      </c>
      <c r="B36" s="269" t="s">
        <v>254</v>
      </c>
      <c r="C36" s="227">
        <v>0</v>
      </c>
      <c r="D36" s="227">
        <v>0</v>
      </c>
      <c r="E36" s="227">
        <v>0</v>
      </c>
      <c r="F36" s="227">
        <v>0</v>
      </c>
      <c r="G36" s="227">
        <v>0</v>
      </c>
      <c r="H36" s="228">
        <v>0</v>
      </c>
      <c r="I36" s="133"/>
      <c r="J36" s="133"/>
      <c r="L36" s="133">
        <f t="shared" si="0"/>
        <v>13</v>
      </c>
    </row>
    <row r="37" spans="1:12">
      <c r="A37" s="137" t="s">
        <v>73</v>
      </c>
      <c r="B37" s="138" t="s">
        <v>74</v>
      </c>
      <c r="C37" s="221">
        <v>7353133447.5699997</v>
      </c>
      <c r="D37" s="221">
        <v>5153283.32</v>
      </c>
      <c r="E37" s="221">
        <v>34119316.32</v>
      </c>
      <c r="F37" s="221">
        <v>7324167414.5699997</v>
      </c>
      <c r="G37" s="221">
        <v>0</v>
      </c>
      <c r="H37" s="222">
        <v>7324167414.5699997</v>
      </c>
      <c r="I37" s="133"/>
      <c r="J37" s="133"/>
      <c r="L37" s="133">
        <f t="shared" si="0"/>
        <v>3</v>
      </c>
    </row>
    <row r="38" spans="1:12">
      <c r="A38" s="202" t="s">
        <v>75</v>
      </c>
      <c r="B38" s="199" t="s">
        <v>76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24">
        <v>0</v>
      </c>
      <c r="I38" s="133"/>
      <c r="J38" s="133"/>
      <c r="L38" s="133">
        <f t="shared" si="0"/>
        <v>6</v>
      </c>
    </row>
    <row r="39" spans="1:12">
      <c r="A39" s="264" t="s">
        <v>256</v>
      </c>
      <c r="B39" s="265" t="s">
        <v>257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6">
        <v>0</v>
      </c>
      <c r="I39" s="133"/>
      <c r="J39" s="133"/>
      <c r="L39" s="133">
        <f t="shared" si="0"/>
        <v>9</v>
      </c>
    </row>
    <row r="40" spans="1:12">
      <c r="A40" s="268" t="s">
        <v>258</v>
      </c>
      <c r="B40" s="269" t="s">
        <v>257</v>
      </c>
      <c r="C40" s="227">
        <v>0</v>
      </c>
      <c r="D40" s="227">
        <v>0</v>
      </c>
      <c r="E40" s="227">
        <v>0</v>
      </c>
      <c r="F40" s="227">
        <v>0</v>
      </c>
      <c r="G40" s="227">
        <v>0</v>
      </c>
      <c r="H40" s="228">
        <v>0</v>
      </c>
      <c r="I40" s="133"/>
      <c r="J40" s="133"/>
      <c r="L40" s="133">
        <f t="shared" si="0"/>
        <v>13</v>
      </c>
    </row>
    <row r="41" spans="1:12">
      <c r="A41" s="202" t="s">
        <v>77</v>
      </c>
      <c r="B41" s="199" t="s">
        <v>78</v>
      </c>
      <c r="C41" s="223">
        <v>11992966.310000001</v>
      </c>
      <c r="D41" s="223">
        <v>0</v>
      </c>
      <c r="E41" s="223">
        <v>0</v>
      </c>
      <c r="F41" s="223">
        <v>11992966.310000001</v>
      </c>
      <c r="G41" s="223">
        <v>0</v>
      </c>
      <c r="H41" s="224">
        <v>11992966.310000001</v>
      </c>
      <c r="I41" s="133"/>
      <c r="J41" s="133"/>
      <c r="L41" s="133">
        <f t="shared" si="0"/>
        <v>6</v>
      </c>
    </row>
    <row r="42" spans="1:12">
      <c r="A42" s="264" t="s">
        <v>259</v>
      </c>
      <c r="B42" s="265" t="s">
        <v>260</v>
      </c>
      <c r="C42" s="225">
        <v>0</v>
      </c>
      <c r="D42" s="225">
        <v>0</v>
      </c>
      <c r="E42" s="225">
        <v>0</v>
      </c>
      <c r="F42" s="225">
        <v>0</v>
      </c>
      <c r="G42" s="225">
        <v>0</v>
      </c>
      <c r="H42" s="226">
        <v>0</v>
      </c>
      <c r="I42" s="133"/>
      <c r="J42" s="133"/>
      <c r="L42" s="133">
        <f t="shared" si="0"/>
        <v>9</v>
      </c>
    </row>
    <row r="43" spans="1:12">
      <c r="A43" s="268" t="s">
        <v>261</v>
      </c>
      <c r="B43" s="269" t="s">
        <v>262</v>
      </c>
      <c r="C43" s="227">
        <v>0</v>
      </c>
      <c r="D43" s="227">
        <v>0</v>
      </c>
      <c r="E43" s="227">
        <v>0</v>
      </c>
      <c r="F43" s="227">
        <v>0</v>
      </c>
      <c r="G43" s="227">
        <v>0</v>
      </c>
      <c r="H43" s="228">
        <v>0</v>
      </c>
      <c r="I43" s="133"/>
      <c r="J43" s="133"/>
      <c r="L43" s="133">
        <f t="shared" si="0"/>
        <v>13</v>
      </c>
    </row>
    <row r="44" spans="1:12">
      <c r="A44" s="268" t="s">
        <v>263</v>
      </c>
      <c r="B44" s="269" t="s">
        <v>264</v>
      </c>
      <c r="C44" s="227">
        <v>0</v>
      </c>
      <c r="D44" s="227">
        <v>0</v>
      </c>
      <c r="E44" s="227">
        <v>0</v>
      </c>
      <c r="F44" s="227">
        <v>0</v>
      </c>
      <c r="G44" s="227">
        <v>0</v>
      </c>
      <c r="H44" s="228">
        <v>0</v>
      </c>
      <c r="I44" s="133"/>
      <c r="J44" s="133"/>
      <c r="L44" s="133">
        <f t="shared" si="0"/>
        <v>13</v>
      </c>
    </row>
    <row r="45" spans="1:12">
      <c r="A45" s="264" t="s">
        <v>265</v>
      </c>
      <c r="B45" s="265" t="s">
        <v>266</v>
      </c>
      <c r="C45" s="225">
        <v>11992966.310000001</v>
      </c>
      <c r="D45" s="225">
        <v>0</v>
      </c>
      <c r="E45" s="225">
        <v>0</v>
      </c>
      <c r="F45" s="225">
        <v>11992966.310000001</v>
      </c>
      <c r="G45" s="225">
        <v>0</v>
      </c>
      <c r="H45" s="226">
        <v>11992966.310000001</v>
      </c>
      <c r="I45" s="133"/>
      <c r="J45" s="133"/>
      <c r="L45" s="133">
        <f t="shared" si="0"/>
        <v>9</v>
      </c>
    </row>
    <row r="46" spans="1:12">
      <c r="A46" s="268" t="s">
        <v>267</v>
      </c>
      <c r="B46" s="269" t="s">
        <v>268</v>
      </c>
      <c r="C46" s="227">
        <v>10646137</v>
      </c>
      <c r="D46" s="227">
        <v>0</v>
      </c>
      <c r="E46" s="227">
        <v>0</v>
      </c>
      <c r="F46" s="227">
        <v>10646137</v>
      </c>
      <c r="G46" s="227">
        <v>0</v>
      </c>
      <c r="H46" s="228">
        <v>10646137</v>
      </c>
      <c r="I46" s="133"/>
      <c r="J46" s="133"/>
      <c r="L46" s="133">
        <f t="shared" si="0"/>
        <v>13</v>
      </c>
    </row>
    <row r="47" spans="1:12">
      <c r="A47" s="268" t="s">
        <v>269</v>
      </c>
      <c r="B47" s="269" t="s">
        <v>270</v>
      </c>
      <c r="C47" s="227">
        <v>1346829.31</v>
      </c>
      <c r="D47" s="227">
        <v>0</v>
      </c>
      <c r="E47" s="227">
        <v>0</v>
      </c>
      <c r="F47" s="227">
        <v>1346829.31</v>
      </c>
      <c r="G47" s="227">
        <v>0</v>
      </c>
      <c r="H47" s="228">
        <v>1346829.31</v>
      </c>
      <c r="I47" s="133"/>
      <c r="J47" s="133"/>
      <c r="L47" s="133">
        <f t="shared" si="0"/>
        <v>13</v>
      </c>
    </row>
    <row r="48" spans="1:12">
      <c r="A48" s="264" t="s">
        <v>271</v>
      </c>
      <c r="B48" s="265" t="s">
        <v>272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6">
        <v>0</v>
      </c>
      <c r="I48" s="133"/>
      <c r="J48" s="133"/>
      <c r="L48" s="133">
        <f t="shared" si="0"/>
        <v>9</v>
      </c>
    </row>
    <row r="49" spans="1:12">
      <c r="A49" s="268" t="s">
        <v>273</v>
      </c>
      <c r="B49" s="269" t="s">
        <v>272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28">
        <v>0</v>
      </c>
      <c r="I49" s="133"/>
      <c r="J49" s="133"/>
      <c r="L49" s="133">
        <f t="shared" si="0"/>
        <v>13</v>
      </c>
    </row>
    <row r="50" spans="1:12">
      <c r="A50" s="202" t="s">
        <v>80</v>
      </c>
      <c r="B50" s="199" t="s">
        <v>81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4">
        <v>0</v>
      </c>
      <c r="I50" s="133"/>
      <c r="J50" s="133"/>
      <c r="L50" s="133">
        <f t="shared" si="0"/>
        <v>6</v>
      </c>
    </row>
    <row r="51" spans="1:12">
      <c r="A51" s="264" t="s">
        <v>274</v>
      </c>
      <c r="B51" s="265" t="s">
        <v>260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6">
        <v>0</v>
      </c>
      <c r="I51" s="133"/>
      <c r="J51" s="133"/>
      <c r="L51" s="133">
        <f t="shared" si="0"/>
        <v>9</v>
      </c>
    </row>
    <row r="52" spans="1:12">
      <c r="A52" s="268" t="s">
        <v>275</v>
      </c>
      <c r="B52" s="269" t="s">
        <v>262</v>
      </c>
      <c r="C52" s="227">
        <v>0</v>
      </c>
      <c r="D52" s="227">
        <v>0</v>
      </c>
      <c r="E52" s="227">
        <v>0</v>
      </c>
      <c r="F52" s="227">
        <v>0</v>
      </c>
      <c r="G52" s="227">
        <v>0</v>
      </c>
      <c r="H52" s="228">
        <v>0</v>
      </c>
      <c r="I52" s="133"/>
      <c r="J52" s="133"/>
      <c r="L52" s="133">
        <f t="shared" si="0"/>
        <v>13</v>
      </c>
    </row>
    <row r="53" spans="1:12">
      <c r="A53" s="264" t="s">
        <v>276</v>
      </c>
      <c r="B53" s="265" t="s">
        <v>266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6">
        <v>0</v>
      </c>
      <c r="I53" s="133"/>
      <c r="J53" s="133"/>
      <c r="L53" s="133">
        <f t="shared" si="0"/>
        <v>9</v>
      </c>
    </row>
    <row r="54" spans="1:12">
      <c r="A54" s="268" t="s">
        <v>277</v>
      </c>
      <c r="B54" s="269" t="s">
        <v>268</v>
      </c>
      <c r="C54" s="227">
        <v>0</v>
      </c>
      <c r="D54" s="227">
        <v>0</v>
      </c>
      <c r="E54" s="227">
        <v>0</v>
      </c>
      <c r="F54" s="227">
        <v>0</v>
      </c>
      <c r="G54" s="227">
        <v>0</v>
      </c>
      <c r="H54" s="228">
        <v>0</v>
      </c>
      <c r="I54" s="133"/>
      <c r="J54" s="133"/>
      <c r="L54" s="133">
        <f t="shared" si="0"/>
        <v>13</v>
      </c>
    </row>
    <row r="55" spans="1:12">
      <c r="A55" s="268" t="s">
        <v>278</v>
      </c>
      <c r="B55" s="269" t="s">
        <v>270</v>
      </c>
      <c r="C55" s="227">
        <v>0</v>
      </c>
      <c r="D55" s="227">
        <v>0</v>
      </c>
      <c r="E55" s="227">
        <v>0</v>
      </c>
      <c r="F55" s="227">
        <v>0</v>
      </c>
      <c r="G55" s="227">
        <v>0</v>
      </c>
      <c r="H55" s="228">
        <v>0</v>
      </c>
      <c r="I55" s="133"/>
      <c r="J55" s="133"/>
      <c r="L55" s="133">
        <f t="shared" si="0"/>
        <v>13</v>
      </c>
    </row>
    <row r="56" spans="1:12">
      <c r="A56" s="202" t="s">
        <v>84</v>
      </c>
      <c r="B56" s="199" t="s">
        <v>85</v>
      </c>
      <c r="C56" s="223">
        <v>7347876584.9799995</v>
      </c>
      <c r="D56" s="223">
        <v>0</v>
      </c>
      <c r="E56" s="223">
        <v>0</v>
      </c>
      <c r="F56" s="223">
        <v>7347876584.9799995</v>
      </c>
      <c r="G56" s="223">
        <v>0</v>
      </c>
      <c r="H56" s="224">
        <v>7347876584.9799995</v>
      </c>
      <c r="I56" s="133"/>
      <c r="J56" s="133"/>
      <c r="L56" s="133">
        <f t="shared" si="0"/>
        <v>6</v>
      </c>
    </row>
    <row r="57" spans="1:12">
      <c r="A57" s="264" t="s">
        <v>279</v>
      </c>
      <c r="B57" s="265" t="s">
        <v>280</v>
      </c>
      <c r="C57" s="225">
        <v>6812876584.9799995</v>
      </c>
      <c r="D57" s="225">
        <v>0</v>
      </c>
      <c r="E57" s="225">
        <v>0</v>
      </c>
      <c r="F57" s="225">
        <v>6812876584.9799995</v>
      </c>
      <c r="G57" s="225">
        <v>0</v>
      </c>
      <c r="H57" s="226">
        <v>6812876584.9799995</v>
      </c>
      <c r="I57" s="133"/>
      <c r="J57" s="133"/>
      <c r="L57" s="133">
        <f t="shared" si="0"/>
        <v>9</v>
      </c>
    </row>
    <row r="58" spans="1:12">
      <c r="A58" s="268" t="s">
        <v>281</v>
      </c>
      <c r="B58" s="269" t="s">
        <v>280</v>
      </c>
      <c r="C58" s="227">
        <v>6812876584.9799995</v>
      </c>
      <c r="D58" s="227">
        <v>0</v>
      </c>
      <c r="E58" s="227">
        <v>0</v>
      </c>
      <c r="F58" s="227">
        <v>6812876584.9799995</v>
      </c>
      <c r="G58" s="227">
        <v>0</v>
      </c>
      <c r="H58" s="228">
        <v>6812876584.9799995</v>
      </c>
      <c r="I58" s="133"/>
      <c r="J58" s="133"/>
      <c r="L58" s="133">
        <f t="shared" si="0"/>
        <v>13</v>
      </c>
    </row>
    <row r="59" spans="1:12">
      <c r="A59" s="264" t="s">
        <v>282</v>
      </c>
      <c r="B59" s="265" t="s">
        <v>283</v>
      </c>
      <c r="C59" s="225">
        <v>465000000</v>
      </c>
      <c r="D59" s="225">
        <v>0</v>
      </c>
      <c r="E59" s="225">
        <v>0</v>
      </c>
      <c r="F59" s="225">
        <v>465000000</v>
      </c>
      <c r="G59" s="225">
        <v>0</v>
      </c>
      <c r="H59" s="226">
        <v>465000000</v>
      </c>
      <c r="I59" s="133"/>
      <c r="J59" s="133"/>
      <c r="L59" s="133">
        <f t="shared" si="0"/>
        <v>9</v>
      </c>
    </row>
    <row r="60" spans="1:12">
      <c r="A60" s="268" t="s">
        <v>284</v>
      </c>
      <c r="B60" s="269" t="s">
        <v>283</v>
      </c>
      <c r="C60" s="227">
        <v>465000000</v>
      </c>
      <c r="D60" s="227">
        <v>0</v>
      </c>
      <c r="E60" s="227">
        <v>0</v>
      </c>
      <c r="F60" s="227">
        <v>465000000</v>
      </c>
      <c r="G60" s="227">
        <v>0</v>
      </c>
      <c r="H60" s="228">
        <v>465000000</v>
      </c>
      <c r="I60" s="133"/>
      <c r="J60" s="133"/>
      <c r="L60" s="133">
        <f t="shared" si="0"/>
        <v>13</v>
      </c>
    </row>
    <row r="61" spans="1:12">
      <c r="A61" s="264" t="s">
        <v>285</v>
      </c>
      <c r="B61" s="265" t="s">
        <v>286</v>
      </c>
      <c r="C61" s="225">
        <v>70000000</v>
      </c>
      <c r="D61" s="225">
        <v>0</v>
      </c>
      <c r="E61" s="225">
        <v>0</v>
      </c>
      <c r="F61" s="225">
        <v>70000000</v>
      </c>
      <c r="G61" s="225">
        <v>0</v>
      </c>
      <c r="H61" s="226">
        <v>70000000</v>
      </c>
      <c r="I61" s="133"/>
      <c r="J61" s="133"/>
      <c r="L61" s="133">
        <f t="shared" si="0"/>
        <v>9</v>
      </c>
    </row>
    <row r="62" spans="1:12">
      <c r="A62" s="268" t="s">
        <v>287</v>
      </c>
      <c r="B62" s="269" t="s">
        <v>286</v>
      </c>
      <c r="C62" s="227">
        <v>70000000</v>
      </c>
      <c r="D62" s="227">
        <v>0</v>
      </c>
      <c r="E62" s="227">
        <v>0</v>
      </c>
      <c r="F62" s="227">
        <v>70000000</v>
      </c>
      <c r="G62" s="227">
        <v>0</v>
      </c>
      <c r="H62" s="228">
        <v>70000000</v>
      </c>
      <c r="I62" s="133"/>
      <c r="J62" s="133"/>
      <c r="L62" s="133">
        <f t="shared" si="0"/>
        <v>13</v>
      </c>
    </row>
    <row r="63" spans="1:12">
      <c r="A63" s="202" t="s">
        <v>88</v>
      </c>
      <c r="B63" s="199" t="s">
        <v>89</v>
      </c>
      <c r="C63" s="223">
        <v>586621815.59000003</v>
      </c>
      <c r="D63" s="223">
        <v>0</v>
      </c>
      <c r="E63" s="223">
        <v>0</v>
      </c>
      <c r="F63" s="223">
        <v>586621815.59000003</v>
      </c>
      <c r="G63" s="223">
        <v>0</v>
      </c>
      <c r="H63" s="224">
        <v>586621815.59000003</v>
      </c>
      <c r="I63" s="133"/>
      <c r="J63" s="133"/>
      <c r="L63" s="133">
        <f t="shared" si="0"/>
        <v>6</v>
      </c>
    </row>
    <row r="64" spans="1:12">
      <c r="A64" s="264" t="s">
        <v>288</v>
      </c>
      <c r="B64" s="265" t="s">
        <v>262</v>
      </c>
      <c r="C64" s="225">
        <v>420382125.13999999</v>
      </c>
      <c r="D64" s="225">
        <v>0</v>
      </c>
      <c r="E64" s="225">
        <v>0</v>
      </c>
      <c r="F64" s="225">
        <v>420382125.13999999</v>
      </c>
      <c r="G64" s="225">
        <v>0</v>
      </c>
      <c r="H64" s="226">
        <v>420382125.13999999</v>
      </c>
      <c r="I64" s="133"/>
      <c r="J64" s="133"/>
      <c r="L64" s="133">
        <f t="shared" si="0"/>
        <v>9</v>
      </c>
    </row>
    <row r="65" spans="1:12">
      <c r="A65" s="268" t="s">
        <v>289</v>
      </c>
      <c r="B65" s="269" t="s">
        <v>262</v>
      </c>
      <c r="C65" s="227">
        <v>420382125.13999999</v>
      </c>
      <c r="D65" s="227">
        <v>0</v>
      </c>
      <c r="E65" s="227">
        <v>0</v>
      </c>
      <c r="F65" s="227">
        <v>420382125.13999999</v>
      </c>
      <c r="G65" s="227">
        <v>0</v>
      </c>
      <c r="H65" s="228">
        <v>420382125.13999999</v>
      </c>
      <c r="I65" s="133"/>
      <c r="J65" s="133"/>
      <c r="L65" s="133">
        <f t="shared" si="0"/>
        <v>13</v>
      </c>
    </row>
    <row r="66" spans="1:12">
      <c r="A66" s="264" t="s">
        <v>290</v>
      </c>
      <c r="B66" s="265" t="s">
        <v>264</v>
      </c>
      <c r="C66" s="225">
        <v>166239690.44999999</v>
      </c>
      <c r="D66" s="225">
        <v>0</v>
      </c>
      <c r="E66" s="225">
        <v>0</v>
      </c>
      <c r="F66" s="225">
        <v>166239690.44999999</v>
      </c>
      <c r="G66" s="225">
        <v>0</v>
      </c>
      <c r="H66" s="226">
        <v>166239690.44999999</v>
      </c>
      <c r="I66" s="133"/>
      <c r="J66" s="133"/>
      <c r="L66" s="133">
        <f t="shared" si="0"/>
        <v>9</v>
      </c>
    </row>
    <row r="67" spans="1:12">
      <c r="A67" s="268" t="s">
        <v>291</v>
      </c>
      <c r="B67" s="269" t="s">
        <v>264</v>
      </c>
      <c r="C67" s="227">
        <v>166239690.44999999</v>
      </c>
      <c r="D67" s="227">
        <v>0</v>
      </c>
      <c r="E67" s="227">
        <v>0</v>
      </c>
      <c r="F67" s="227">
        <v>166239690.44999999</v>
      </c>
      <c r="G67" s="227">
        <v>0</v>
      </c>
      <c r="H67" s="228">
        <v>166239690.44999999</v>
      </c>
      <c r="I67" s="133"/>
      <c r="J67" s="133"/>
      <c r="L67" s="133">
        <f t="shared" si="0"/>
        <v>13</v>
      </c>
    </row>
    <row r="68" spans="1:12">
      <c r="A68" s="202" t="s">
        <v>92</v>
      </c>
      <c r="B68" s="199" t="s">
        <v>93</v>
      </c>
      <c r="C68" s="223">
        <v>1549676079.6500001</v>
      </c>
      <c r="D68" s="223">
        <v>0</v>
      </c>
      <c r="E68" s="223">
        <v>0</v>
      </c>
      <c r="F68" s="223">
        <v>1549676079.6500001</v>
      </c>
      <c r="G68" s="223">
        <v>0</v>
      </c>
      <c r="H68" s="224">
        <v>1549676079.6500001</v>
      </c>
      <c r="I68" s="133"/>
      <c r="J68" s="133"/>
      <c r="L68" s="133">
        <f t="shared" si="0"/>
        <v>6</v>
      </c>
    </row>
    <row r="69" spans="1:12">
      <c r="A69" s="264" t="s">
        <v>292</v>
      </c>
      <c r="B69" s="265" t="s">
        <v>268</v>
      </c>
      <c r="C69" s="225">
        <v>307374259.88</v>
      </c>
      <c r="D69" s="225">
        <v>0</v>
      </c>
      <c r="E69" s="225">
        <v>0</v>
      </c>
      <c r="F69" s="225">
        <v>307374259.88</v>
      </c>
      <c r="G69" s="225">
        <v>0</v>
      </c>
      <c r="H69" s="226">
        <v>307374259.88</v>
      </c>
      <c r="I69" s="133"/>
      <c r="J69" s="133"/>
      <c r="L69" s="133">
        <f t="shared" si="0"/>
        <v>9</v>
      </c>
    </row>
    <row r="70" spans="1:12">
      <c r="A70" s="268" t="s">
        <v>293</v>
      </c>
      <c r="B70" s="269" t="s">
        <v>268</v>
      </c>
      <c r="C70" s="227">
        <v>307374259.88</v>
      </c>
      <c r="D70" s="227">
        <v>0</v>
      </c>
      <c r="E70" s="227">
        <v>0</v>
      </c>
      <c r="F70" s="227">
        <v>307374259.88</v>
      </c>
      <c r="G70" s="227">
        <v>0</v>
      </c>
      <c r="H70" s="228">
        <v>307374259.88</v>
      </c>
      <c r="I70" s="133"/>
      <c r="J70" s="133"/>
      <c r="L70" s="133">
        <f t="shared" si="0"/>
        <v>13</v>
      </c>
    </row>
    <row r="71" spans="1:12">
      <c r="A71" s="264" t="s">
        <v>294</v>
      </c>
      <c r="B71" s="265" t="s">
        <v>270</v>
      </c>
      <c r="C71" s="225">
        <v>1242301819.77</v>
      </c>
      <c r="D71" s="225">
        <v>0</v>
      </c>
      <c r="E71" s="225">
        <v>0</v>
      </c>
      <c r="F71" s="225">
        <v>1242301819.77</v>
      </c>
      <c r="G71" s="225">
        <v>0</v>
      </c>
      <c r="H71" s="226">
        <v>1242301819.77</v>
      </c>
      <c r="I71" s="133"/>
      <c r="J71" s="133"/>
      <c r="L71" s="133">
        <f t="shared" si="0"/>
        <v>9</v>
      </c>
    </row>
    <row r="72" spans="1:12">
      <c r="A72" s="268" t="s">
        <v>295</v>
      </c>
      <c r="B72" s="269" t="s">
        <v>270</v>
      </c>
      <c r="C72" s="227">
        <v>1242301819.77</v>
      </c>
      <c r="D72" s="227">
        <v>0</v>
      </c>
      <c r="E72" s="227">
        <v>0</v>
      </c>
      <c r="F72" s="227">
        <v>1242301819.77</v>
      </c>
      <c r="G72" s="227">
        <v>0</v>
      </c>
      <c r="H72" s="228">
        <v>1242301819.77</v>
      </c>
      <c r="I72" s="133"/>
      <c r="J72" s="133"/>
      <c r="L72" s="133">
        <f t="shared" ref="L72:L135" si="1">+LEN(A72)</f>
        <v>13</v>
      </c>
    </row>
    <row r="73" spans="1:12">
      <c r="A73" s="202" t="s">
        <v>95</v>
      </c>
      <c r="B73" s="199" t="s">
        <v>96</v>
      </c>
      <c r="C73" s="223">
        <v>242083976</v>
      </c>
      <c r="D73" s="223">
        <v>0</v>
      </c>
      <c r="E73" s="223">
        <v>0</v>
      </c>
      <c r="F73" s="223">
        <v>242083976</v>
      </c>
      <c r="G73" s="223">
        <v>0</v>
      </c>
      <c r="H73" s="224">
        <v>242083976</v>
      </c>
      <c r="I73" s="133"/>
      <c r="J73" s="133"/>
      <c r="L73" s="133">
        <f t="shared" si="1"/>
        <v>6</v>
      </c>
    </row>
    <row r="74" spans="1:12">
      <c r="A74" s="264" t="s">
        <v>296</v>
      </c>
      <c r="B74" s="265" t="s">
        <v>297</v>
      </c>
      <c r="C74" s="225">
        <v>242083976</v>
      </c>
      <c r="D74" s="225">
        <v>0</v>
      </c>
      <c r="E74" s="225">
        <v>0</v>
      </c>
      <c r="F74" s="225">
        <v>242083976</v>
      </c>
      <c r="G74" s="225">
        <v>0</v>
      </c>
      <c r="H74" s="226">
        <v>242083976</v>
      </c>
      <c r="I74" s="133"/>
      <c r="J74" s="133"/>
      <c r="L74" s="133">
        <f t="shared" si="1"/>
        <v>9</v>
      </c>
    </row>
    <row r="75" spans="1:12">
      <c r="A75" s="268" t="s">
        <v>298</v>
      </c>
      <c r="B75" s="269" t="s">
        <v>297</v>
      </c>
      <c r="C75" s="227">
        <v>242083976</v>
      </c>
      <c r="D75" s="227">
        <v>0</v>
      </c>
      <c r="E75" s="227">
        <v>0</v>
      </c>
      <c r="F75" s="227">
        <v>242083976</v>
      </c>
      <c r="G75" s="227">
        <v>0</v>
      </c>
      <c r="H75" s="228">
        <v>242083976</v>
      </c>
      <c r="I75" s="133"/>
      <c r="J75" s="133"/>
      <c r="L75" s="133">
        <f t="shared" si="1"/>
        <v>13</v>
      </c>
    </row>
    <row r="76" spans="1:12" ht="25.5">
      <c r="A76" s="202" t="s">
        <v>99</v>
      </c>
      <c r="B76" s="199" t="s">
        <v>100</v>
      </c>
      <c r="C76" s="223">
        <v>-2031360507.96</v>
      </c>
      <c r="D76" s="223">
        <v>5153283.32</v>
      </c>
      <c r="E76" s="223">
        <v>34119316.32</v>
      </c>
      <c r="F76" s="223">
        <v>-2060326540.96</v>
      </c>
      <c r="G76" s="223">
        <v>0</v>
      </c>
      <c r="H76" s="224">
        <v>-2060326540.96</v>
      </c>
      <c r="I76" s="133"/>
      <c r="J76" s="133"/>
      <c r="L76" s="133">
        <f t="shared" si="1"/>
        <v>6</v>
      </c>
    </row>
    <row r="77" spans="1:12">
      <c r="A77" s="264" t="s">
        <v>299</v>
      </c>
      <c r="B77" s="265" t="s">
        <v>257</v>
      </c>
      <c r="C77" s="225">
        <v>-462752055.89999998</v>
      </c>
      <c r="D77" s="225">
        <v>0</v>
      </c>
      <c r="E77" s="225">
        <v>7718750</v>
      </c>
      <c r="F77" s="225">
        <v>-470470805.89999998</v>
      </c>
      <c r="G77" s="225">
        <v>0</v>
      </c>
      <c r="H77" s="226">
        <v>-470470805.89999998</v>
      </c>
      <c r="I77" s="133"/>
      <c r="J77" s="133"/>
      <c r="L77" s="133">
        <f t="shared" si="1"/>
        <v>9</v>
      </c>
    </row>
    <row r="78" spans="1:12">
      <c r="A78" s="268" t="s">
        <v>300</v>
      </c>
      <c r="B78" s="269" t="s">
        <v>301</v>
      </c>
      <c r="C78" s="227">
        <v>0</v>
      </c>
      <c r="D78" s="227">
        <v>0</v>
      </c>
      <c r="E78" s="227">
        <v>0</v>
      </c>
      <c r="F78" s="227">
        <v>0</v>
      </c>
      <c r="G78" s="227">
        <v>0</v>
      </c>
      <c r="H78" s="228">
        <v>0</v>
      </c>
      <c r="I78" s="133"/>
      <c r="J78" s="133"/>
      <c r="L78" s="133">
        <f t="shared" si="1"/>
        <v>13</v>
      </c>
    </row>
    <row r="79" spans="1:12">
      <c r="A79" s="268" t="s">
        <v>302</v>
      </c>
      <c r="B79" s="269" t="s">
        <v>280</v>
      </c>
      <c r="C79" s="227">
        <v>-424856216.20999998</v>
      </c>
      <c r="D79" s="227">
        <v>0</v>
      </c>
      <c r="E79" s="227">
        <v>7161458</v>
      </c>
      <c r="F79" s="227">
        <v>-432017674.20999998</v>
      </c>
      <c r="G79" s="227">
        <v>0</v>
      </c>
      <c r="H79" s="228">
        <v>-432017674.20999998</v>
      </c>
      <c r="I79" s="133"/>
      <c r="J79" s="133"/>
      <c r="L79" s="133">
        <f t="shared" si="1"/>
        <v>13</v>
      </c>
    </row>
    <row r="80" spans="1:12">
      <c r="A80" s="268" t="s">
        <v>303</v>
      </c>
      <c r="B80" s="269" t="s">
        <v>283</v>
      </c>
      <c r="C80" s="227">
        <v>-32937500</v>
      </c>
      <c r="D80" s="227">
        <v>0</v>
      </c>
      <c r="E80" s="227">
        <v>484375</v>
      </c>
      <c r="F80" s="227">
        <v>-33421875</v>
      </c>
      <c r="G80" s="227">
        <v>0</v>
      </c>
      <c r="H80" s="228">
        <v>-33421875</v>
      </c>
      <c r="I80" s="133"/>
      <c r="J80" s="133"/>
      <c r="L80" s="133">
        <f t="shared" si="1"/>
        <v>13</v>
      </c>
    </row>
    <row r="81" spans="1:12">
      <c r="A81" s="268" t="s">
        <v>304</v>
      </c>
      <c r="B81" s="269" t="s">
        <v>286</v>
      </c>
      <c r="C81" s="227">
        <v>-4958339.6900000004</v>
      </c>
      <c r="D81" s="227">
        <v>0</v>
      </c>
      <c r="E81" s="227">
        <v>72917</v>
      </c>
      <c r="F81" s="227">
        <v>-5031256.6900000004</v>
      </c>
      <c r="G81" s="227">
        <v>0</v>
      </c>
      <c r="H81" s="228">
        <v>-5031256.6900000004</v>
      </c>
      <c r="I81" s="133"/>
      <c r="J81" s="133"/>
      <c r="L81" s="133">
        <f t="shared" si="1"/>
        <v>13</v>
      </c>
    </row>
    <row r="82" spans="1:12">
      <c r="A82" s="264" t="s">
        <v>305</v>
      </c>
      <c r="B82" s="265" t="s">
        <v>260</v>
      </c>
      <c r="C82" s="225">
        <v>-247721251.43000001</v>
      </c>
      <c r="D82" s="225">
        <v>0</v>
      </c>
      <c r="E82" s="225">
        <v>9024691.3200000003</v>
      </c>
      <c r="F82" s="225">
        <v>-256745942.75</v>
      </c>
      <c r="G82" s="225">
        <v>0</v>
      </c>
      <c r="H82" s="226">
        <v>-256745942.75</v>
      </c>
      <c r="I82" s="133"/>
      <c r="J82" s="133"/>
      <c r="L82" s="133">
        <f t="shared" si="1"/>
        <v>9</v>
      </c>
    </row>
    <row r="83" spans="1:12">
      <c r="A83" s="268" t="s">
        <v>306</v>
      </c>
      <c r="B83" s="269" t="s">
        <v>262</v>
      </c>
      <c r="C83" s="227">
        <v>-141835363.15000001</v>
      </c>
      <c r="D83" s="227">
        <v>0</v>
      </c>
      <c r="E83" s="227">
        <v>2583087</v>
      </c>
      <c r="F83" s="227">
        <v>-144418450.15000001</v>
      </c>
      <c r="G83" s="227">
        <v>0</v>
      </c>
      <c r="H83" s="228">
        <v>-144418450.15000001</v>
      </c>
      <c r="I83" s="133"/>
      <c r="J83" s="133"/>
      <c r="L83" s="133">
        <f t="shared" si="1"/>
        <v>13</v>
      </c>
    </row>
    <row r="84" spans="1:12">
      <c r="A84" s="268" t="s">
        <v>307</v>
      </c>
      <c r="B84" s="269" t="s">
        <v>264</v>
      </c>
      <c r="C84" s="227">
        <v>-105885888.28</v>
      </c>
      <c r="D84" s="227">
        <v>0</v>
      </c>
      <c r="E84" s="227">
        <v>6441604.3200000003</v>
      </c>
      <c r="F84" s="227">
        <v>-112327492.59999999</v>
      </c>
      <c r="G84" s="227">
        <v>0</v>
      </c>
      <c r="H84" s="228">
        <v>-112327492.59999999</v>
      </c>
      <c r="I84" s="133"/>
      <c r="J84" s="133"/>
      <c r="L84" s="133">
        <f t="shared" si="1"/>
        <v>13</v>
      </c>
    </row>
    <row r="85" spans="1:12">
      <c r="A85" s="264" t="s">
        <v>308</v>
      </c>
      <c r="B85" s="265" t="s">
        <v>266</v>
      </c>
      <c r="C85" s="225">
        <v>-1129237393.55</v>
      </c>
      <c r="D85" s="225">
        <v>5153283.32</v>
      </c>
      <c r="E85" s="225">
        <v>15358509</v>
      </c>
      <c r="F85" s="225">
        <v>-1139442619.23</v>
      </c>
      <c r="G85" s="225">
        <v>0</v>
      </c>
      <c r="H85" s="226">
        <v>-1139442619.23</v>
      </c>
      <c r="I85" s="133"/>
      <c r="J85" s="133"/>
      <c r="L85" s="133">
        <f t="shared" si="1"/>
        <v>9</v>
      </c>
    </row>
    <row r="86" spans="1:12">
      <c r="A86" s="268" t="s">
        <v>309</v>
      </c>
      <c r="B86" s="269" t="s">
        <v>268</v>
      </c>
      <c r="C86" s="227">
        <v>-214119249.72</v>
      </c>
      <c r="D86" s="227">
        <v>5153283.32</v>
      </c>
      <c r="E86" s="227">
        <v>3530396</v>
      </c>
      <c r="F86" s="227">
        <v>-212496362.40000001</v>
      </c>
      <c r="G86" s="227">
        <v>0</v>
      </c>
      <c r="H86" s="228">
        <v>-212496362.40000001</v>
      </c>
      <c r="I86" s="133"/>
      <c r="J86" s="133"/>
      <c r="L86" s="133">
        <f t="shared" si="1"/>
        <v>13</v>
      </c>
    </row>
    <row r="87" spans="1:12">
      <c r="A87" s="268" t="s">
        <v>310</v>
      </c>
      <c r="B87" s="269" t="s">
        <v>270</v>
      </c>
      <c r="C87" s="227">
        <v>-915118143.83000004</v>
      </c>
      <c r="D87" s="227">
        <v>0</v>
      </c>
      <c r="E87" s="227">
        <v>11828113</v>
      </c>
      <c r="F87" s="227">
        <v>-926946256.83000004</v>
      </c>
      <c r="G87" s="227">
        <v>0</v>
      </c>
      <c r="H87" s="228">
        <v>-926946256.83000004</v>
      </c>
      <c r="I87" s="133"/>
      <c r="J87" s="133"/>
      <c r="L87" s="133">
        <f t="shared" si="1"/>
        <v>13</v>
      </c>
    </row>
    <row r="88" spans="1:12">
      <c r="A88" s="264" t="s">
        <v>311</v>
      </c>
      <c r="B88" s="265" t="s">
        <v>312</v>
      </c>
      <c r="C88" s="225">
        <v>-191649807.08000001</v>
      </c>
      <c r="D88" s="225">
        <v>0</v>
      </c>
      <c r="E88" s="225">
        <v>2017366</v>
      </c>
      <c r="F88" s="225">
        <v>-193667173.08000001</v>
      </c>
      <c r="G88" s="225">
        <v>0</v>
      </c>
      <c r="H88" s="226">
        <v>-193667173.08000001</v>
      </c>
      <c r="I88" s="133"/>
      <c r="J88" s="133"/>
      <c r="L88" s="133">
        <f t="shared" si="1"/>
        <v>9</v>
      </c>
    </row>
    <row r="89" spans="1:12">
      <c r="A89" s="268" t="s">
        <v>313</v>
      </c>
      <c r="B89" s="269" t="s">
        <v>297</v>
      </c>
      <c r="C89" s="227">
        <v>-191649807.08000001</v>
      </c>
      <c r="D89" s="227">
        <v>0</v>
      </c>
      <c r="E89" s="227">
        <v>2017366</v>
      </c>
      <c r="F89" s="227">
        <v>-193667173.08000001</v>
      </c>
      <c r="G89" s="227">
        <v>0</v>
      </c>
      <c r="H89" s="228">
        <v>-193667173.08000001</v>
      </c>
      <c r="I89" s="133"/>
      <c r="J89" s="133"/>
      <c r="L89" s="133">
        <f t="shared" si="1"/>
        <v>13</v>
      </c>
    </row>
    <row r="90" spans="1:12">
      <c r="A90" s="264" t="s">
        <v>314</v>
      </c>
      <c r="B90" s="265" t="s">
        <v>315</v>
      </c>
      <c r="C90" s="225">
        <v>0</v>
      </c>
      <c r="D90" s="225">
        <v>0</v>
      </c>
      <c r="E90" s="225">
        <v>0</v>
      </c>
      <c r="F90" s="225">
        <v>0</v>
      </c>
      <c r="G90" s="225">
        <v>0</v>
      </c>
      <c r="H90" s="226">
        <v>0</v>
      </c>
      <c r="I90" s="133"/>
      <c r="J90" s="133"/>
      <c r="L90" s="133">
        <f t="shared" si="1"/>
        <v>9</v>
      </c>
    </row>
    <row r="91" spans="1:12" ht="25.5">
      <c r="A91" s="268" t="s">
        <v>316</v>
      </c>
      <c r="B91" s="269" t="s">
        <v>317</v>
      </c>
      <c r="C91" s="227">
        <v>0</v>
      </c>
      <c r="D91" s="227">
        <v>0</v>
      </c>
      <c r="E91" s="227">
        <v>0</v>
      </c>
      <c r="F91" s="227">
        <v>0</v>
      </c>
      <c r="G91" s="227">
        <v>0</v>
      </c>
      <c r="H91" s="228">
        <v>0</v>
      </c>
      <c r="I91" s="133"/>
      <c r="J91" s="133"/>
      <c r="L91" s="133">
        <f t="shared" si="1"/>
        <v>13</v>
      </c>
    </row>
    <row r="92" spans="1:12" ht="25.5">
      <c r="A92" s="268" t="s">
        <v>318</v>
      </c>
      <c r="B92" s="269" t="s">
        <v>319</v>
      </c>
      <c r="C92" s="227">
        <v>0</v>
      </c>
      <c r="D92" s="227">
        <v>0</v>
      </c>
      <c r="E92" s="227">
        <v>0</v>
      </c>
      <c r="F92" s="227">
        <v>0</v>
      </c>
      <c r="G92" s="227">
        <v>0</v>
      </c>
      <c r="H92" s="228">
        <v>0</v>
      </c>
      <c r="I92" s="133"/>
      <c r="J92" s="133"/>
      <c r="L92" s="133">
        <f t="shared" si="1"/>
        <v>13</v>
      </c>
    </row>
    <row r="93" spans="1:12" ht="25.5">
      <c r="A93" s="268" t="s">
        <v>320</v>
      </c>
      <c r="B93" s="269" t="s">
        <v>321</v>
      </c>
      <c r="C93" s="227">
        <v>0</v>
      </c>
      <c r="D93" s="227">
        <v>0</v>
      </c>
      <c r="E93" s="227">
        <v>0</v>
      </c>
      <c r="F93" s="227">
        <v>0</v>
      </c>
      <c r="G93" s="227">
        <v>0</v>
      </c>
      <c r="H93" s="228">
        <v>0</v>
      </c>
      <c r="I93" s="133"/>
      <c r="J93" s="133"/>
      <c r="L93" s="133">
        <f t="shared" si="1"/>
        <v>13</v>
      </c>
    </row>
    <row r="94" spans="1:12" ht="25.5">
      <c r="A94" s="202" t="s">
        <v>101</v>
      </c>
      <c r="B94" s="199" t="s">
        <v>102</v>
      </c>
      <c r="C94" s="223">
        <v>-353757467</v>
      </c>
      <c r="D94" s="223">
        <v>0</v>
      </c>
      <c r="E94" s="223">
        <v>0</v>
      </c>
      <c r="F94" s="223">
        <v>-353757467</v>
      </c>
      <c r="G94" s="223">
        <v>0</v>
      </c>
      <c r="H94" s="224">
        <v>-353757467</v>
      </c>
      <c r="I94" s="133"/>
      <c r="J94" s="133"/>
      <c r="L94" s="133">
        <f t="shared" si="1"/>
        <v>6</v>
      </c>
    </row>
    <row r="95" spans="1:12">
      <c r="A95" s="264" t="s">
        <v>322</v>
      </c>
      <c r="B95" s="265" t="s">
        <v>257</v>
      </c>
      <c r="C95" s="225">
        <v>-353757467</v>
      </c>
      <c r="D95" s="225">
        <v>0</v>
      </c>
      <c r="E95" s="225">
        <v>0</v>
      </c>
      <c r="F95" s="225">
        <v>-353757467</v>
      </c>
      <c r="G95" s="225">
        <v>0</v>
      </c>
      <c r="H95" s="226">
        <v>-353757467</v>
      </c>
      <c r="I95" s="133"/>
      <c r="J95" s="133"/>
      <c r="L95" s="133">
        <f t="shared" si="1"/>
        <v>9</v>
      </c>
    </row>
    <row r="96" spans="1:12">
      <c r="A96" s="268" t="s">
        <v>323</v>
      </c>
      <c r="B96" s="269" t="s">
        <v>280</v>
      </c>
      <c r="C96" s="227">
        <v>-343725899</v>
      </c>
      <c r="D96" s="227">
        <v>0</v>
      </c>
      <c r="E96" s="227">
        <v>0</v>
      </c>
      <c r="F96" s="227">
        <v>-343725899</v>
      </c>
      <c r="G96" s="227">
        <v>0</v>
      </c>
      <c r="H96" s="228">
        <v>-343725899</v>
      </c>
      <c r="I96" s="133"/>
      <c r="J96" s="133"/>
      <c r="L96" s="133">
        <f t="shared" si="1"/>
        <v>13</v>
      </c>
    </row>
    <row r="97" spans="1:12">
      <c r="A97" s="268" t="s">
        <v>324</v>
      </c>
      <c r="B97" s="269" t="s">
        <v>283</v>
      </c>
      <c r="C97" s="227">
        <v>-5965329</v>
      </c>
      <c r="D97" s="227">
        <v>0</v>
      </c>
      <c r="E97" s="227">
        <v>0</v>
      </c>
      <c r="F97" s="227">
        <v>-5965329</v>
      </c>
      <c r="G97" s="227">
        <v>0</v>
      </c>
      <c r="H97" s="228">
        <v>-5965329</v>
      </c>
      <c r="I97" s="133"/>
      <c r="J97" s="133"/>
      <c r="L97" s="133">
        <f t="shared" si="1"/>
        <v>13</v>
      </c>
    </row>
    <row r="98" spans="1:12">
      <c r="A98" s="268" t="s">
        <v>325</v>
      </c>
      <c r="B98" s="269" t="s">
        <v>286</v>
      </c>
      <c r="C98" s="227">
        <v>-4066239</v>
      </c>
      <c r="D98" s="227">
        <v>0</v>
      </c>
      <c r="E98" s="227">
        <v>0</v>
      </c>
      <c r="F98" s="227">
        <v>-4066239</v>
      </c>
      <c r="G98" s="227">
        <v>0</v>
      </c>
      <c r="H98" s="228">
        <v>-4066239</v>
      </c>
      <c r="I98" s="133"/>
      <c r="J98" s="133"/>
      <c r="L98" s="133">
        <f t="shared" si="1"/>
        <v>13</v>
      </c>
    </row>
    <row r="99" spans="1:12">
      <c r="A99" s="137" t="s">
        <v>51</v>
      </c>
      <c r="B99" s="138" t="s">
        <v>52</v>
      </c>
      <c r="C99" s="221">
        <v>10777572491.42</v>
      </c>
      <c r="D99" s="221">
        <v>60863005</v>
      </c>
      <c r="E99" s="221">
        <v>1762704764.8900001</v>
      </c>
      <c r="F99" s="221">
        <v>9075730731.5300007</v>
      </c>
      <c r="G99" s="221">
        <v>9075730731.5300007</v>
      </c>
      <c r="H99" s="222">
        <v>0</v>
      </c>
      <c r="I99" s="133"/>
      <c r="J99" s="133"/>
      <c r="L99" s="133">
        <f t="shared" si="1"/>
        <v>3</v>
      </c>
    </row>
    <row r="100" spans="1:12">
      <c r="A100" s="202" t="s">
        <v>55</v>
      </c>
      <c r="B100" s="199" t="s">
        <v>56</v>
      </c>
      <c r="C100" s="223">
        <v>299026597.69999999</v>
      </c>
      <c r="D100" s="223">
        <v>0</v>
      </c>
      <c r="E100" s="223">
        <v>74485498.870000005</v>
      </c>
      <c r="F100" s="223">
        <v>224541098.83000001</v>
      </c>
      <c r="G100" s="223">
        <v>224541098.83000001</v>
      </c>
      <c r="H100" s="224">
        <v>0</v>
      </c>
      <c r="I100" s="133"/>
      <c r="J100" s="133"/>
      <c r="L100" s="133">
        <f t="shared" si="1"/>
        <v>6</v>
      </c>
    </row>
    <row r="101" spans="1:12">
      <c r="A101" s="264" t="s">
        <v>326</v>
      </c>
      <c r="B101" s="265" t="s">
        <v>327</v>
      </c>
      <c r="C101" s="225">
        <v>46358973</v>
      </c>
      <c r="D101" s="225">
        <v>0</v>
      </c>
      <c r="E101" s="225">
        <v>15696047</v>
      </c>
      <c r="F101" s="225">
        <v>30662926</v>
      </c>
      <c r="G101" s="225">
        <v>30662926</v>
      </c>
      <c r="H101" s="226">
        <v>0</v>
      </c>
      <c r="I101" s="133"/>
      <c r="J101" s="133"/>
      <c r="L101" s="133">
        <f t="shared" si="1"/>
        <v>9</v>
      </c>
    </row>
    <row r="102" spans="1:12">
      <c r="A102" s="268" t="s">
        <v>328</v>
      </c>
      <c r="B102" s="269" t="s">
        <v>327</v>
      </c>
      <c r="C102" s="227">
        <v>46358973</v>
      </c>
      <c r="D102" s="227">
        <v>0</v>
      </c>
      <c r="E102" s="227">
        <v>15696047</v>
      </c>
      <c r="F102" s="227">
        <v>30662926</v>
      </c>
      <c r="G102" s="227">
        <v>30662926</v>
      </c>
      <c r="H102" s="228">
        <v>0</v>
      </c>
      <c r="I102" s="133"/>
      <c r="J102" s="133"/>
      <c r="L102" s="133">
        <f t="shared" si="1"/>
        <v>13</v>
      </c>
    </row>
    <row r="103" spans="1:12">
      <c r="A103" s="264" t="s">
        <v>329</v>
      </c>
      <c r="B103" s="265" t="s">
        <v>330</v>
      </c>
      <c r="C103" s="225">
        <v>113277317.23</v>
      </c>
      <c r="D103" s="225">
        <v>0</v>
      </c>
      <c r="E103" s="225">
        <v>20490729.73</v>
      </c>
      <c r="F103" s="225">
        <v>92786587.5</v>
      </c>
      <c r="G103" s="225">
        <v>92786587.5</v>
      </c>
      <c r="H103" s="226">
        <v>0</v>
      </c>
      <c r="I103" s="133"/>
      <c r="J103" s="133"/>
      <c r="L103" s="133">
        <f t="shared" si="1"/>
        <v>9</v>
      </c>
    </row>
    <row r="104" spans="1:12" ht="25.5">
      <c r="A104" s="268" t="s">
        <v>331</v>
      </c>
      <c r="B104" s="269" t="s">
        <v>330</v>
      </c>
      <c r="C104" s="227">
        <v>113277317.23</v>
      </c>
      <c r="D104" s="227">
        <v>0</v>
      </c>
      <c r="E104" s="227">
        <v>20490729.73</v>
      </c>
      <c r="F104" s="227">
        <v>92786587.5</v>
      </c>
      <c r="G104" s="227">
        <v>92786587.5</v>
      </c>
      <c r="H104" s="228">
        <v>0</v>
      </c>
      <c r="I104" s="133"/>
      <c r="J104" s="133"/>
      <c r="L104" s="133">
        <f t="shared" si="1"/>
        <v>13</v>
      </c>
    </row>
    <row r="105" spans="1:12">
      <c r="A105" s="264" t="s">
        <v>332</v>
      </c>
      <c r="B105" s="265" t="s">
        <v>333</v>
      </c>
      <c r="C105" s="225">
        <v>139390307.47</v>
      </c>
      <c r="D105" s="225">
        <v>0</v>
      </c>
      <c r="E105" s="225">
        <v>38298722.140000001</v>
      </c>
      <c r="F105" s="225">
        <v>101091585.33</v>
      </c>
      <c r="G105" s="225">
        <v>101091585.33</v>
      </c>
      <c r="H105" s="226">
        <v>0</v>
      </c>
      <c r="I105" s="133"/>
      <c r="J105" s="133"/>
      <c r="L105" s="133">
        <f t="shared" si="1"/>
        <v>9</v>
      </c>
    </row>
    <row r="106" spans="1:12">
      <c r="A106" s="268" t="s">
        <v>334</v>
      </c>
      <c r="B106" s="269" t="s">
        <v>333</v>
      </c>
      <c r="C106" s="227">
        <v>139390307.47</v>
      </c>
      <c r="D106" s="227">
        <v>0</v>
      </c>
      <c r="E106" s="227">
        <v>38298722.140000001</v>
      </c>
      <c r="F106" s="227">
        <v>101091585.33</v>
      </c>
      <c r="G106" s="227">
        <v>101091585.33</v>
      </c>
      <c r="H106" s="228">
        <v>0</v>
      </c>
      <c r="I106" s="133"/>
      <c r="J106" s="133"/>
      <c r="L106" s="133">
        <f t="shared" si="1"/>
        <v>13</v>
      </c>
    </row>
    <row r="107" spans="1:12">
      <c r="A107" s="202" t="s">
        <v>57</v>
      </c>
      <c r="B107" s="199" t="s">
        <v>58</v>
      </c>
      <c r="C107" s="223">
        <v>16630233</v>
      </c>
      <c r="D107" s="223">
        <v>10527766</v>
      </c>
      <c r="E107" s="223">
        <v>25080681</v>
      </c>
      <c r="F107" s="223">
        <v>2077318</v>
      </c>
      <c r="G107" s="223">
        <v>2077318</v>
      </c>
      <c r="H107" s="224">
        <v>0</v>
      </c>
      <c r="I107" s="133"/>
      <c r="J107" s="133"/>
      <c r="L107" s="133">
        <f t="shared" si="1"/>
        <v>6</v>
      </c>
    </row>
    <row r="108" spans="1:12">
      <c r="A108" s="264" t="s">
        <v>335</v>
      </c>
      <c r="B108" s="265" t="s">
        <v>336</v>
      </c>
      <c r="C108" s="225">
        <v>16630233</v>
      </c>
      <c r="D108" s="225">
        <v>10527766</v>
      </c>
      <c r="E108" s="225">
        <v>25080681</v>
      </c>
      <c r="F108" s="225">
        <v>2077318</v>
      </c>
      <c r="G108" s="225">
        <v>2077318</v>
      </c>
      <c r="H108" s="226">
        <v>0</v>
      </c>
      <c r="I108" s="133"/>
      <c r="J108" s="133"/>
      <c r="L108" s="133">
        <f t="shared" si="1"/>
        <v>9</v>
      </c>
    </row>
    <row r="109" spans="1:12">
      <c r="A109" s="268" t="s">
        <v>337</v>
      </c>
      <c r="B109" s="269" t="s">
        <v>336</v>
      </c>
      <c r="C109" s="227">
        <v>16630233</v>
      </c>
      <c r="D109" s="227">
        <v>10527766</v>
      </c>
      <c r="E109" s="227">
        <v>25080681</v>
      </c>
      <c r="F109" s="227">
        <v>2077318</v>
      </c>
      <c r="G109" s="227">
        <v>2077318</v>
      </c>
      <c r="H109" s="228">
        <v>0</v>
      </c>
      <c r="I109" s="133"/>
      <c r="J109" s="133"/>
      <c r="L109" s="133">
        <f t="shared" si="1"/>
        <v>13</v>
      </c>
    </row>
    <row r="110" spans="1:12">
      <c r="A110" s="264" t="s">
        <v>338</v>
      </c>
      <c r="B110" s="265" t="s">
        <v>339</v>
      </c>
      <c r="C110" s="225">
        <v>0</v>
      </c>
      <c r="D110" s="225">
        <v>0</v>
      </c>
      <c r="E110" s="225">
        <v>0</v>
      </c>
      <c r="F110" s="225">
        <v>0</v>
      </c>
      <c r="G110" s="225">
        <v>0</v>
      </c>
      <c r="H110" s="226">
        <v>0</v>
      </c>
      <c r="I110" s="133"/>
      <c r="J110" s="133"/>
      <c r="L110" s="133">
        <f t="shared" si="1"/>
        <v>9</v>
      </c>
    </row>
    <row r="111" spans="1:12">
      <c r="A111" s="268" t="s">
        <v>340</v>
      </c>
      <c r="B111" s="269" t="s">
        <v>341</v>
      </c>
      <c r="C111" s="227">
        <v>0</v>
      </c>
      <c r="D111" s="227">
        <v>0</v>
      </c>
      <c r="E111" s="227">
        <v>0</v>
      </c>
      <c r="F111" s="227">
        <v>0</v>
      </c>
      <c r="G111" s="227">
        <v>0</v>
      </c>
      <c r="H111" s="228">
        <v>0</v>
      </c>
      <c r="I111" s="133"/>
      <c r="J111" s="133"/>
      <c r="L111" s="133">
        <f t="shared" si="1"/>
        <v>13</v>
      </c>
    </row>
    <row r="112" spans="1:12">
      <c r="A112" s="202" t="s">
        <v>59</v>
      </c>
      <c r="B112" s="199" t="s">
        <v>60</v>
      </c>
      <c r="C112" s="223">
        <v>10057058277.9</v>
      </c>
      <c r="D112" s="223">
        <v>50335239</v>
      </c>
      <c r="E112" s="223">
        <v>1652449584.8399999</v>
      </c>
      <c r="F112" s="223">
        <v>8454943932.0600004</v>
      </c>
      <c r="G112" s="223">
        <v>8454943932.0600004</v>
      </c>
      <c r="H112" s="224">
        <v>0</v>
      </c>
      <c r="I112" s="133"/>
      <c r="J112" s="133"/>
      <c r="L112" s="133">
        <f t="shared" si="1"/>
        <v>6</v>
      </c>
    </row>
    <row r="113" spans="1:12">
      <c r="A113" s="264" t="s">
        <v>342</v>
      </c>
      <c r="B113" s="265" t="s">
        <v>343</v>
      </c>
      <c r="C113" s="225">
        <v>10057058277.9</v>
      </c>
      <c r="D113" s="225">
        <v>50335239</v>
      </c>
      <c r="E113" s="225">
        <v>1652449584.8399999</v>
      </c>
      <c r="F113" s="225">
        <v>8454943932.0600004</v>
      </c>
      <c r="G113" s="225">
        <v>8454943932.0600004</v>
      </c>
      <c r="H113" s="226">
        <v>0</v>
      </c>
      <c r="I113" s="133"/>
      <c r="J113" s="133"/>
      <c r="L113" s="133">
        <f t="shared" si="1"/>
        <v>9</v>
      </c>
    </row>
    <row r="114" spans="1:12">
      <c r="A114" s="268" t="s">
        <v>344</v>
      </c>
      <c r="B114" s="269" t="s">
        <v>343</v>
      </c>
      <c r="C114" s="227">
        <v>124020207</v>
      </c>
      <c r="D114" s="227">
        <v>0</v>
      </c>
      <c r="E114" s="227">
        <v>0</v>
      </c>
      <c r="F114" s="227">
        <v>124020207</v>
      </c>
      <c r="G114" s="227">
        <v>124020207</v>
      </c>
      <c r="H114" s="228">
        <v>0</v>
      </c>
      <c r="I114" s="133"/>
      <c r="J114" s="133"/>
      <c r="L114" s="133">
        <f t="shared" si="1"/>
        <v>13</v>
      </c>
    </row>
    <row r="115" spans="1:12">
      <c r="A115" s="268" t="s">
        <v>345</v>
      </c>
      <c r="B115" s="269" t="s">
        <v>346</v>
      </c>
      <c r="C115" s="227">
        <v>9933038070.8999996</v>
      </c>
      <c r="D115" s="227">
        <v>50335239</v>
      </c>
      <c r="E115" s="227">
        <v>1652449584.8399999</v>
      </c>
      <c r="F115" s="227">
        <v>8330923725.0600004</v>
      </c>
      <c r="G115" s="227">
        <v>8330923725.0600004</v>
      </c>
      <c r="H115" s="228">
        <v>0</v>
      </c>
      <c r="I115" s="133"/>
      <c r="J115" s="133"/>
      <c r="L115" s="133">
        <f t="shared" si="1"/>
        <v>13</v>
      </c>
    </row>
    <row r="116" spans="1:12">
      <c r="A116" s="202" t="s">
        <v>347</v>
      </c>
      <c r="B116" s="199" t="s">
        <v>348</v>
      </c>
      <c r="C116" s="223">
        <v>0</v>
      </c>
      <c r="D116" s="223">
        <v>0</v>
      </c>
      <c r="E116" s="223">
        <v>0</v>
      </c>
      <c r="F116" s="223">
        <v>0</v>
      </c>
      <c r="G116" s="223">
        <v>0</v>
      </c>
      <c r="H116" s="224">
        <v>0</v>
      </c>
      <c r="I116" s="133"/>
      <c r="J116" s="133"/>
      <c r="L116" s="133">
        <f t="shared" si="1"/>
        <v>6</v>
      </c>
    </row>
    <row r="117" spans="1:12">
      <c r="A117" s="264" t="s">
        <v>349</v>
      </c>
      <c r="B117" s="265" t="s">
        <v>350</v>
      </c>
      <c r="C117" s="225">
        <v>0</v>
      </c>
      <c r="D117" s="225">
        <v>0</v>
      </c>
      <c r="E117" s="225">
        <v>0</v>
      </c>
      <c r="F117" s="225">
        <v>0</v>
      </c>
      <c r="G117" s="225">
        <v>0</v>
      </c>
      <c r="H117" s="226">
        <v>0</v>
      </c>
      <c r="I117" s="133"/>
      <c r="J117" s="133"/>
      <c r="L117" s="133">
        <f t="shared" si="1"/>
        <v>9</v>
      </c>
    </row>
    <row r="118" spans="1:12">
      <c r="A118" s="268" t="s">
        <v>351</v>
      </c>
      <c r="B118" s="269" t="s">
        <v>350</v>
      </c>
      <c r="C118" s="227">
        <v>0</v>
      </c>
      <c r="D118" s="227">
        <v>0</v>
      </c>
      <c r="E118" s="227">
        <v>0</v>
      </c>
      <c r="F118" s="227">
        <v>0</v>
      </c>
      <c r="G118" s="227">
        <v>0</v>
      </c>
      <c r="H118" s="228">
        <v>0</v>
      </c>
      <c r="I118" s="133"/>
      <c r="J118" s="133"/>
      <c r="L118" s="133">
        <f t="shared" si="1"/>
        <v>13</v>
      </c>
    </row>
    <row r="119" spans="1:12">
      <c r="A119" s="202" t="s">
        <v>61</v>
      </c>
      <c r="B119" s="199" t="s">
        <v>62</v>
      </c>
      <c r="C119" s="223">
        <v>404857382.63999999</v>
      </c>
      <c r="D119" s="223">
        <v>0</v>
      </c>
      <c r="E119" s="223">
        <v>10689000</v>
      </c>
      <c r="F119" s="223">
        <v>394168382.63999999</v>
      </c>
      <c r="G119" s="223">
        <v>394168382.63999999</v>
      </c>
      <c r="H119" s="224">
        <v>0</v>
      </c>
      <c r="I119" s="133"/>
      <c r="J119" s="133"/>
      <c r="L119" s="133">
        <f t="shared" si="1"/>
        <v>6</v>
      </c>
    </row>
    <row r="120" spans="1:12">
      <c r="A120" s="264" t="s">
        <v>352</v>
      </c>
      <c r="B120" s="265" t="s">
        <v>353</v>
      </c>
      <c r="C120" s="225">
        <v>404857382.63999999</v>
      </c>
      <c r="D120" s="225">
        <v>0</v>
      </c>
      <c r="E120" s="225">
        <v>10689000</v>
      </c>
      <c r="F120" s="225">
        <v>394168382.63999999</v>
      </c>
      <c r="G120" s="225">
        <v>394168382.63999999</v>
      </c>
      <c r="H120" s="226">
        <v>0</v>
      </c>
      <c r="I120" s="133"/>
      <c r="J120" s="133"/>
      <c r="L120" s="133">
        <f t="shared" si="1"/>
        <v>9</v>
      </c>
    </row>
    <row r="121" spans="1:12">
      <c r="A121" s="268" t="s">
        <v>354</v>
      </c>
      <c r="B121" s="269" t="s">
        <v>353</v>
      </c>
      <c r="C121" s="227">
        <v>404857382.63999999</v>
      </c>
      <c r="D121" s="227">
        <v>0</v>
      </c>
      <c r="E121" s="227">
        <v>10689000</v>
      </c>
      <c r="F121" s="227">
        <v>394168382.63999999</v>
      </c>
      <c r="G121" s="227">
        <v>394168382.63999999</v>
      </c>
      <c r="H121" s="228">
        <v>0</v>
      </c>
      <c r="I121" s="133"/>
      <c r="J121" s="133"/>
      <c r="L121" s="133">
        <f t="shared" si="1"/>
        <v>13</v>
      </c>
    </row>
    <row r="122" spans="1:12">
      <c r="A122" s="264" t="s">
        <v>355</v>
      </c>
      <c r="B122" s="265" t="s">
        <v>356</v>
      </c>
      <c r="C122" s="225">
        <v>0</v>
      </c>
      <c r="D122" s="225">
        <v>0</v>
      </c>
      <c r="E122" s="225">
        <v>0</v>
      </c>
      <c r="F122" s="225">
        <v>0</v>
      </c>
      <c r="G122" s="225">
        <v>0</v>
      </c>
      <c r="H122" s="226">
        <v>0</v>
      </c>
      <c r="I122" s="133"/>
      <c r="J122" s="133"/>
      <c r="L122" s="133">
        <f t="shared" si="1"/>
        <v>9</v>
      </c>
    </row>
    <row r="123" spans="1:12">
      <c r="A123" s="268" t="s">
        <v>357</v>
      </c>
      <c r="B123" s="269" t="s">
        <v>356</v>
      </c>
      <c r="C123" s="227">
        <v>0</v>
      </c>
      <c r="D123" s="227">
        <v>0</v>
      </c>
      <c r="E123" s="227">
        <v>0</v>
      </c>
      <c r="F123" s="227">
        <v>0</v>
      </c>
      <c r="G123" s="227">
        <v>0</v>
      </c>
      <c r="H123" s="228">
        <v>0</v>
      </c>
      <c r="I123" s="133"/>
      <c r="J123" s="133"/>
      <c r="L123" s="133">
        <f t="shared" si="1"/>
        <v>13</v>
      </c>
    </row>
    <row r="124" spans="1:12" ht="25.5">
      <c r="A124" s="202" t="s">
        <v>65</v>
      </c>
      <c r="B124" s="199" t="s">
        <v>66</v>
      </c>
      <c r="C124" s="223">
        <v>0.18</v>
      </c>
      <c r="D124" s="223">
        <v>0</v>
      </c>
      <c r="E124" s="223">
        <v>0.18</v>
      </c>
      <c r="F124" s="223">
        <v>0</v>
      </c>
      <c r="G124" s="223">
        <v>0</v>
      </c>
      <c r="H124" s="224">
        <v>0</v>
      </c>
      <c r="I124" s="133"/>
      <c r="J124" s="133"/>
      <c r="L124" s="133">
        <f t="shared" si="1"/>
        <v>6</v>
      </c>
    </row>
    <row r="125" spans="1:12">
      <c r="A125" s="264" t="s">
        <v>358</v>
      </c>
      <c r="B125" s="265" t="s">
        <v>353</v>
      </c>
      <c r="C125" s="225">
        <v>0.18</v>
      </c>
      <c r="D125" s="225">
        <v>0</v>
      </c>
      <c r="E125" s="225">
        <v>0.18</v>
      </c>
      <c r="F125" s="225">
        <v>0</v>
      </c>
      <c r="G125" s="225">
        <v>0</v>
      </c>
      <c r="H125" s="226">
        <v>0</v>
      </c>
      <c r="I125" s="133"/>
      <c r="J125" s="133"/>
      <c r="L125" s="133">
        <f t="shared" si="1"/>
        <v>9</v>
      </c>
    </row>
    <row r="126" spans="1:12">
      <c r="A126" s="268" t="s">
        <v>359</v>
      </c>
      <c r="B126" s="269" t="s">
        <v>353</v>
      </c>
      <c r="C126" s="227">
        <v>0.18</v>
      </c>
      <c r="D126" s="227">
        <v>0</v>
      </c>
      <c r="E126" s="227">
        <v>0.18</v>
      </c>
      <c r="F126" s="227">
        <v>0</v>
      </c>
      <c r="G126" s="227">
        <v>0</v>
      </c>
      <c r="H126" s="228">
        <v>0</v>
      </c>
      <c r="I126" s="133"/>
      <c r="J126" s="133"/>
      <c r="L126" s="133">
        <f t="shared" si="1"/>
        <v>13</v>
      </c>
    </row>
    <row r="127" spans="1:12">
      <c r="A127" s="264" t="s">
        <v>360</v>
      </c>
      <c r="B127" s="265" t="s">
        <v>356</v>
      </c>
      <c r="C127" s="225">
        <v>0</v>
      </c>
      <c r="D127" s="225">
        <v>0</v>
      </c>
      <c r="E127" s="225">
        <v>0</v>
      </c>
      <c r="F127" s="225">
        <v>0</v>
      </c>
      <c r="G127" s="225">
        <v>0</v>
      </c>
      <c r="H127" s="226">
        <v>0</v>
      </c>
      <c r="I127" s="133"/>
      <c r="J127" s="133"/>
      <c r="L127" s="133">
        <f t="shared" si="1"/>
        <v>9</v>
      </c>
    </row>
    <row r="128" spans="1:12">
      <c r="A128" s="268" t="s">
        <v>361</v>
      </c>
      <c r="B128" s="269" t="s">
        <v>356</v>
      </c>
      <c r="C128" s="227">
        <v>0</v>
      </c>
      <c r="D128" s="227">
        <v>0</v>
      </c>
      <c r="E128" s="227">
        <v>0</v>
      </c>
      <c r="F128" s="227">
        <v>0</v>
      </c>
      <c r="G128" s="227">
        <v>0</v>
      </c>
      <c r="H128" s="228">
        <v>0</v>
      </c>
      <c r="I128" s="133"/>
      <c r="J128" s="133"/>
      <c r="L128" s="133">
        <f t="shared" si="1"/>
        <v>13</v>
      </c>
    </row>
    <row r="129" spans="1:12">
      <c r="A129" s="368" t="s">
        <v>362</v>
      </c>
      <c r="B129" s="369" t="s">
        <v>13</v>
      </c>
      <c r="C129" s="370">
        <v>19756167690.619999</v>
      </c>
      <c r="D129" s="370">
        <v>2073337272.8399999</v>
      </c>
      <c r="E129" s="370">
        <v>2459557732.7199998</v>
      </c>
      <c r="F129" s="370">
        <v>20142388150.5</v>
      </c>
      <c r="G129" s="370">
        <v>11293168880.940001</v>
      </c>
      <c r="H129" s="371">
        <v>8849219269.5599995</v>
      </c>
      <c r="I129" s="263"/>
      <c r="J129" s="133"/>
      <c r="L129" s="133">
        <f t="shared" si="1"/>
        <v>1</v>
      </c>
    </row>
    <row r="130" spans="1:12">
      <c r="A130" s="137" t="s">
        <v>18</v>
      </c>
      <c r="B130" s="138" t="s">
        <v>19</v>
      </c>
      <c r="C130" s="221">
        <v>390286777.56</v>
      </c>
      <c r="D130" s="221">
        <v>1408118671.8399999</v>
      </c>
      <c r="E130" s="221">
        <v>1369440965.8399999</v>
      </c>
      <c r="F130" s="221">
        <v>351609071.56</v>
      </c>
      <c r="G130" s="221">
        <v>141728538</v>
      </c>
      <c r="H130" s="222">
        <v>209880533.56</v>
      </c>
      <c r="I130" s="263"/>
      <c r="J130" s="133"/>
      <c r="L130" s="133">
        <f t="shared" si="1"/>
        <v>3</v>
      </c>
    </row>
    <row r="131" spans="1:12">
      <c r="A131" s="202" t="s">
        <v>22</v>
      </c>
      <c r="B131" s="199" t="s">
        <v>23</v>
      </c>
      <c r="C131" s="223">
        <v>879098</v>
      </c>
      <c r="D131" s="223">
        <v>655914243.86000001</v>
      </c>
      <c r="E131" s="223">
        <v>655035145.86000001</v>
      </c>
      <c r="F131" s="223">
        <v>0</v>
      </c>
      <c r="G131" s="223">
        <v>0</v>
      </c>
      <c r="H131" s="224">
        <v>0</v>
      </c>
      <c r="I131" s="133"/>
      <c r="J131" s="133"/>
      <c r="L131" s="133">
        <f t="shared" si="1"/>
        <v>6</v>
      </c>
    </row>
    <row r="132" spans="1:12">
      <c r="A132" s="264" t="s">
        <v>363</v>
      </c>
      <c r="B132" s="265" t="s">
        <v>333</v>
      </c>
      <c r="C132" s="225">
        <v>0</v>
      </c>
      <c r="D132" s="225">
        <v>1547270.05</v>
      </c>
      <c r="E132" s="225">
        <v>1547270.05</v>
      </c>
      <c r="F132" s="225">
        <v>0</v>
      </c>
      <c r="G132" s="225">
        <v>0</v>
      </c>
      <c r="H132" s="226">
        <v>0</v>
      </c>
      <c r="I132" s="133"/>
      <c r="J132" s="133"/>
      <c r="L132" s="133">
        <f t="shared" si="1"/>
        <v>9</v>
      </c>
    </row>
    <row r="133" spans="1:12">
      <c r="A133" s="268" t="s">
        <v>364</v>
      </c>
      <c r="B133" s="269" t="s">
        <v>333</v>
      </c>
      <c r="C133" s="227">
        <v>0</v>
      </c>
      <c r="D133" s="227">
        <v>1547270.05</v>
      </c>
      <c r="E133" s="227">
        <v>1547270.05</v>
      </c>
      <c r="F133" s="227">
        <v>0</v>
      </c>
      <c r="G133" s="227">
        <v>0</v>
      </c>
      <c r="H133" s="228">
        <v>0</v>
      </c>
      <c r="I133" s="133"/>
      <c r="J133" s="133"/>
      <c r="L133" s="133">
        <f t="shared" si="1"/>
        <v>13</v>
      </c>
    </row>
    <row r="134" spans="1:12">
      <c r="A134" s="264" t="s">
        <v>365</v>
      </c>
      <c r="B134" s="265" t="s">
        <v>366</v>
      </c>
      <c r="C134" s="225">
        <v>879098</v>
      </c>
      <c r="D134" s="225">
        <v>654366973.80999994</v>
      </c>
      <c r="E134" s="225">
        <v>653487875.80999994</v>
      </c>
      <c r="F134" s="225">
        <v>0</v>
      </c>
      <c r="G134" s="225">
        <v>0</v>
      </c>
      <c r="H134" s="226">
        <v>0</v>
      </c>
      <c r="I134" s="133"/>
      <c r="J134" s="133"/>
      <c r="L134" s="133">
        <f t="shared" si="1"/>
        <v>9</v>
      </c>
    </row>
    <row r="135" spans="1:12">
      <c r="A135" s="268" t="s">
        <v>367</v>
      </c>
      <c r="B135" s="269" t="s">
        <v>368</v>
      </c>
      <c r="C135" s="227">
        <v>879098</v>
      </c>
      <c r="D135" s="227">
        <v>654366973.80999994</v>
      </c>
      <c r="E135" s="227">
        <v>653487875.80999994</v>
      </c>
      <c r="F135" s="227">
        <v>0</v>
      </c>
      <c r="G135" s="227">
        <v>0</v>
      </c>
      <c r="H135" s="228">
        <v>0</v>
      </c>
      <c r="I135" s="133"/>
      <c r="J135" s="133"/>
      <c r="L135" s="133">
        <f t="shared" si="1"/>
        <v>13</v>
      </c>
    </row>
    <row r="136" spans="1:12">
      <c r="A136" s="202" t="s">
        <v>26</v>
      </c>
      <c r="B136" s="199" t="s">
        <v>27</v>
      </c>
      <c r="C136" s="223">
        <v>85533595.5</v>
      </c>
      <c r="D136" s="223">
        <v>427280645</v>
      </c>
      <c r="E136" s="223">
        <v>396821110</v>
      </c>
      <c r="F136" s="223">
        <v>55074060.5</v>
      </c>
      <c r="G136" s="223">
        <v>51923582</v>
      </c>
      <c r="H136" s="224">
        <v>3150478.5</v>
      </c>
      <c r="I136" s="319"/>
      <c r="J136" s="133"/>
      <c r="L136" s="133">
        <f t="shared" ref="L136:L199" si="2">+LEN(A136)</f>
        <v>6</v>
      </c>
    </row>
    <row r="137" spans="1:12">
      <c r="A137" s="264" t="s">
        <v>369</v>
      </c>
      <c r="B137" s="265" t="s">
        <v>370</v>
      </c>
      <c r="C137" s="225">
        <v>0</v>
      </c>
      <c r="D137" s="225">
        <v>0</v>
      </c>
      <c r="E137" s="225">
        <v>0</v>
      </c>
      <c r="F137" s="225">
        <v>0</v>
      </c>
      <c r="G137" s="225">
        <v>0</v>
      </c>
      <c r="H137" s="226">
        <v>0</v>
      </c>
      <c r="I137" s="319"/>
      <c r="J137" s="133"/>
      <c r="L137" s="133">
        <f t="shared" si="2"/>
        <v>9</v>
      </c>
    </row>
    <row r="138" spans="1:12">
      <c r="A138" s="268" t="s">
        <v>371</v>
      </c>
      <c r="B138" s="269" t="s">
        <v>372</v>
      </c>
      <c r="C138" s="227">
        <v>0</v>
      </c>
      <c r="D138" s="227">
        <v>0</v>
      </c>
      <c r="E138" s="227">
        <v>0</v>
      </c>
      <c r="F138" s="227">
        <v>0</v>
      </c>
      <c r="G138" s="227">
        <v>0</v>
      </c>
      <c r="H138" s="228">
        <v>0</v>
      </c>
      <c r="I138" s="320"/>
      <c r="J138" s="133"/>
      <c r="L138" s="133">
        <f t="shared" si="2"/>
        <v>13</v>
      </c>
    </row>
    <row r="139" spans="1:12">
      <c r="A139" s="264" t="s">
        <v>373</v>
      </c>
      <c r="B139" s="265" t="s">
        <v>374</v>
      </c>
      <c r="C139" s="225">
        <v>85533595.5</v>
      </c>
      <c r="D139" s="225">
        <v>427280645</v>
      </c>
      <c r="E139" s="225">
        <v>396821110</v>
      </c>
      <c r="F139" s="225">
        <v>55074060.5</v>
      </c>
      <c r="G139" s="225">
        <v>51923582</v>
      </c>
      <c r="H139" s="226">
        <v>3150478.5</v>
      </c>
      <c r="I139" s="319"/>
      <c r="J139" s="133"/>
      <c r="L139" s="133">
        <f t="shared" si="2"/>
        <v>9</v>
      </c>
    </row>
    <row r="140" spans="1:12">
      <c r="A140" s="268" t="s">
        <v>375</v>
      </c>
      <c r="B140" s="269" t="s">
        <v>374</v>
      </c>
      <c r="C140" s="227">
        <v>85533595.5</v>
      </c>
      <c r="D140" s="227">
        <v>427280645</v>
      </c>
      <c r="E140" s="227">
        <v>396821110</v>
      </c>
      <c r="F140" s="227">
        <v>55074060.5</v>
      </c>
      <c r="G140" s="227">
        <v>51923582</v>
      </c>
      <c r="H140" s="228">
        <v>3150478.5</v>
      </c>
      <c r="I140" s="320"/>
      <c r="J140" s="133"/>
      <c r="L140" s="133">
        <f t="shared" si="2"/>
        <v>13</v>
      </c>
    </row>
    <row r="141" spans="1:12">
      <c r="A141" s="264" t="s">
        <v>376</v>
      </c>
      <c r="B141" s="265" t="s">
        <v>377</v>
      </c>
      <c r="C141" s="225">
        <v>0</v>
      </c>
      <c r="D141" s="225">
        <v>0</v>
      </c>
      <c r="E141" s="225">
        <v>0</v>
      </c>
      <c r="F141" s="225">
        <v>0</v>
      </c>
      <c r="G141" s="225">
        <v>0</v>
      </c>
      <c r="H141" s="226">
        <v>0</v>
      </c>
      <c r="I141" s="133"/>
      <c r="J141" s="133"/>
      <c r="L141" s="133">
        <f t="shared" si="2"/>
        <v>9</v>
      </c>
    </row>
    <row r="142" spans="1:12" ht="25.5">
      <c r="A142" s="268" t="s">
        <v>378</v>
      </c>
      <c r="B142" s="269" t="s">
        <v>379</v>
      </c>
      <c r="C142" s="227">
        <v>0</v>
      </c>
      <c r="D142" s="227">
        <v>0</v>
      </c>
      <c r="E142" s="227">
        <v>0</v>
      </c>
      <c r="F142" s="227">
        <v>0</v>
      </c>
      <c r="G142" s="227">
        <v>0</v>
      </c>
      <c r="H142" s="228">
        <v>0</v>
      </c>
      <c r="I142" s="133"/>
      <c r="J142" s="133"/>
      <c r="L142" s="133">
        <f t="shared" si="2"/>
        <v>13</v>
      </c>
    </row>
    <row r="143" spans="1:12">
      <c r="A143" s="264" t="s">
        <v>380</v>
      </c>
      <c r="B143" s="265" t="s">
        <v>381</v>
      </c>
      <c r="C143" s="225">
        <v>0</v>
      </c>
      <c r="D143" s="225">
        <v>0</v>
      </c>
      <c r="E143" s="225">
        <v>0</v>
      </c>
      <c r="F143" s="225">
        <v>0</v>
      </c>
      <c r="G143" s="225">
        <v>0</v>
      </c>
      <c r="H143" s="226">
        <v>0</v>
      </c>
      <c r="I143" s="133"/>
      <c r="J143" s="133"/>
      <c r="L143" s="133">
        <f t="shared" si="2"/>
        <v>9</v>
      </c>
    </row>
    <row r="144" spans="1:12">
      <c r="A144" s="268" t="s">
        <v>382</v>
      </c>
      <c r="B144" s="269" t="s">
        <v>381</v>
      </c>
      <c r="C144" s="227">
        <v>0</v>
      </c>
      <c r="D144" s="227">
        <v>0</v>
      </c>
      <c r="E144" s="227">
        <v>0</v>
      </c>
      <c r="F144" s="227">
        <v>0</v>
      </c>
      <c r="G144" s="227">
        <v>0</v>
      </c>
      <c r="H144" s="228">
        <v>0</v>
      </c>
      <c r="I144" s="133"/>
      <c r="J144" s="133"/>
      <c r="L144" s="133">
        <f t="shared" si="2"/>
        <v>13</v>
      </c>
    </row>
    <row r="145" spans="1:12">
      <c r="A145" s="202" t="s">
        <v>30</v>
      </c>
      <c r="B145" s="199" t="s">
        <v>31</v>
      </c>
      <c r="C145" s="223">
        <v>5365874</v>
      </c>
      <c r="D145" s="223">
        <v>123631160</v>
      </c>
      <c r="E145" s="223">
        <v>123631160</v>
      </c>
      <c r="F145" s="223">
        <v>5365874</v>
      </c>
      <c r="G145" s="223">
        <v>5365874</v>
      </c>
      <c r="H145" s="224">
        <v>0</v>
      </c>
      <c r="I145" s="133"/>
      <c r="J145" s="133"/>
      <c r="L145" s="133">
        <f t="shared" si="2"/>
        <v>6</v>
      </c>
    </row>
    <row r="146" spans="1:12">
      <c r="A146" s="264" t="s">
        <v>383</v>
      </c>
      <c r="B146" s="265" t="s">
        <v>384</v>
      </c>
      <c r="C146" s="225">
        <v>0</v>
      </c>
      <c r="D146" s="225">
        <v>41756400</v>
      </c>
      <c r="E146" s="225">
        <v>41756400</v>
      </c>
      <c r="F146" s="225">
        <v>0</v>
      </c>
      <c r="G146" s="225">
        <v>0</v>
      </c>
      <c r="H146" s="226">
        <v>0</v>
      </c>
      <c r="I146" s="133"/>
      <c r="J146" s="133"/>
      <c r="L146" s="133">
        <f t="shared" si="2"/>
        <v>9</v>
      </c>
    </row>
    <row r="147" spans="1:12">
      <c r="A147" s="268" t="s">
        <v>385</v>
      </c>
      <c r="B147" s="269" t="s">
        <v>384</v>
      </c>
      <c r="C147" s="227">
        <v>0</v>
      </c>
      <c r="D147" s="227">
        <v>41756400</v>
      </c>
      <c r="E147" s="227">
        <v>41756400</v>
      </c>
      <c r="F147" s="227">
        <v>0</v>
      </c>
      <c r="G147" s="227">
        <v>0</v>
      </c>
      <c r="H147" s="228">
        <v>0</v>
      </c>
      <c r="I147" s="133"/>
      <c r="J147" s="133"/>
      <c r="L147" s="133">
        <f t="shared" si="2"/>
        <v>13</v>
      </c>
    </row>
    <row r="148" spans="1:12">
      <c r="A148" s="264" t="s">
        <v>386</v>
      </c>
      <c r="B148" s="265" t="s">
        <v>387</v>
      </c>
      <c r="C148" s="225">
        <v>0</v>
      </c>
      <c r="D148" s="225">
        <v>22917800</v>
      </c>
      <c r="E148" s="225">
        <v>22917800</v>
      </c>
      <c r="F148" s="225">
        <v>0</v>
      </c>
      <c r="G148" s="225">
        <v>0</v>
      </c>
      <c r="H148" s="226">
        <v>0</v>
      </c>
      <c r="I148" s="133"/>
      <c r="J148" s="133"/>
      <c r="L148" s="133">
        <f t="shared" si="2"/>
        <v>9</v>
      </c>
    </row>
    <row r="149" spans="1:12">
      <c r="A149" s="268" t="s">
        <v>388</v>
      </c>
      <c r="B149" s="269" t="s">
        <v>387</v>
      </c>
      <c r="C149" s="227">
        <v>0</v>
      </c>
      <c r="D149" s="227">
        <v>22917800</v>
      </c>
      <c r="E149" s="227">
        <v>22917800</v>
      </c>
      <c r="F149" s="227">
        <v>0</v>
      </c>
      <c r="G149" s="227">
        <v>0</v>
      </c>
      <c r="H149" s="228">
        <v>0</v>
      </c>
      <c r="I149" s="133"/>
      <c r="J149" s="133"/>
      <c r="L149" s="133">
        <f t="shared" si="2"/>
        <v>13</v>
      </c>
    </row>
    <row r="150" spans="1:12">
      <c r="A150" s="264" t="s">
        <v>389</v>
      </c>
      <c r="B150" s="265" t="s">
        <v>390</v>
      </c>
      <c r="C150" s="225">
        <v>0</v>
      </c>
      <c r="D150" s="225">
        <v>3956944</v>
      </c>
      <c r="E150" s="225">
        <v>3956944</v>
      </c>
      <c r="F150" s="225">
        <v>0</v>
      </c>
      <c r="G150" s="225">
        <v>0</v>
      </c>
      <c r="H150" s="226">
        <v>0</v>
      </c>
      <c r="I150" s="133"/>
      <c r="J150" s="133"/>
      <c r="L150" s="133">
        <f t="shared" si="2"/>
        <v>9</v>
      </c>
    </row>
    <row r="151" spans="1:12">
      <c r="A151" s="268" t="s">
        <v>391</v>
      </c>
      <c r="B151" s="269" t="s">
        <v>390</v>
      </c>
      <c r="C151" s="227">
        <v>0</v>
      </c>
      <c r="D151" s="227">
        <v>3956944</v>
      </c>
      <c r="E151" s="227">
        <v>3956944</v>
      </c>
      <c r="F151" s="227">
        <v>0</v>
      </c>
      <c r="G151" s="227">
        <v>0</v>
      </c>
      <c r="H151" s="228">
        <v>0</v>
      </c>
      <c r="I151" s="133"/>
      <c r="J151" s="133"/>
      <c r="L151" s="133">
        <f t="shared" si="2"/>
        <v>13</v>
      </c>
    </row>
    <row r="152" spans="1:12">
      <c r="A152" s="264" t="s">
        <v>392</v>
      </c>
      <c r="B152" s="265" t="s">
        <v>393</v>
      </c>
      <c r="C152" s="225">
        <v>0</v>
      </c>
      <c r="D152" s="225">
        <v>20675432</v>
      </c>
      <c r="E152" s="225">
        <v>20675432</v>
      </c>
      <c r="F152" s="225">
        <v>0</v>
      </c>
      <c r="G152" s="225">
        <v>0</v>
      </c>
      <c r="H152" s="226">
        <v>0</v>
      </c>
      <c r="I152" s="133"/>
      <c r="J152" s="133"/>
      <c r="L152" s="133">
        <f t="shared" si="2"/>
        <v>9</v>
      </c>
    </row>
    <row r="153" spans="1:12">
      <c r="A153" s="268" t="s">
        <v>394</v>
      </c>
      <c r="B153" s="269" t="s">
        <v>393</v>
      </c>
      <c r="C153" s="227">
        <v>0</v>
      </c>
      <c r="D153" s="227">
        <v>20675432</v>
      </c>
      <c r="E153" s="227">
        <v>20675432</v>
      </c>
      <c r="F153" s="227">
        <v>0</v>
      </c>
      <c r="G153" s="227">
        <v>0</v>
      </c>
      <c r="H153" s="228">
        <v>0</v>
      </c>
      <c r="I153" s="133"/>
      <c r="J153" s="133"/>
      <c r="L153" s="133">
        <f t="shared" si="2"/>
        <v>13</v>
      </c>
    </row>
    <row r="154" spans="1:12">
      <c r="A154" s="264" t="s">
        <v>395</v>
      </c>
      <c r="B154" s="265" t="s">
        <v>396</v>
      </c>
      <c r="C154" s="225">
        <v>0</v>
      </c>
      <c r="D154" s="225">
        <v>229584</v>
      </c>
      <c r="E154" s="225">
        <v>229584</v>
      </c>
      <c r="F154" s="225">
        <v>0</v>
      </c>
      <c r="G154" s="225">
        <v>0</v>
      </c>
      <c r="H154" s="226">
        <v>0</v>
      </c>
      <c r="I154" s="133"/>
      <c r="J154" s="133"/>
      <c r="L154" s="133">
        <f t="shared" si="2"/>
        <v>9</v>
      </c>
    </row>
    <row r="155" spans="1:12">
      <c r="A155" s="268" t="s">
        <v>397</v>
      </c>
      <c r="B155" s="269" t="s">
        <v>396</v>
      </c>
      <c r="C155" s="227">
        <v>0</v>
      </c>
      <c r="D155" s="227">
        <v>229584</v>
      </c>
      <c r="E155" s="227">
        <v>229584</v>
      </c>
      <c r="F155" s="227">
        <v>0</v>
      </c>
      <c r="G155" s="227">
        <v>0</v>
      </c>
      <c r="H155" s="228">
        <v>0</v>
      </c>
      <c r="I155" s="133"/>
      <c r="J155" s="133"/>
      <c r="L155" s="133">
        <f t="shared" si="2"/>
        <v>13</v>
      </c>
    </row>
    <row r="156" spans="1:12">
      <c r="A156" s="264" t="s">
        <v>398</v>
      </c>
      <c r="B156" s="265" t="s">
        <v>399</v>
      </c>
      <c r="C156" s="225">
        <v>0</v>
      </c>
      <c r="D156" s="225">
        <v>0</v>
      </c>
      <c r="E156" s="225">
        <v>0</v>
      </c>
      <c r="F156" s="225">
        <v>0</v>
      </c>
      <c r="G156" s="225">
        <v>0</v>
      </c>
      <c r="H156" s="226">
        <v>0</v>
      </c>
      <c r="I156" s="133"/>
      <c r="J156" s="133"/>
      <c r="L156" s="133">
        <f t="shared" si="2"/>
        <v>9</v>
      </c>
    </row>
    <row r="157" spans="1:12">
      <c r="A157" s="268" t="s">
        <v>400</v>
      </c>
      <c r="B157" s="269" t="s">
        <v>399</v>
      </c>
      <c r="C157" s="227">
        <v>0</v>
      </c>
      <c r="D157" s="227">
        <v>0</v>
      </c>
      <c r="E157" s="227">
        <v>0</v>
      </c>
      <c r="F157" s="227">
        <v>0</v>
      </c>
      <c r="G157" s="227">
        <v>0</v>
      </c>
      <c r="H157" s="228">
        <v>0</v>
      </c>
      <c r="I157" s="133"/>
      <c r="J157" s="133"/>
      <c r="L157" s="133">
        <f t="shared" si="2"/>
        <v>13</v>
      </c>
    </row>
    <row r="158" spans="1:12" ht="25.5">
      <c r="A158" s="264" t="s">
        <v>401</v>
      </c>
      <c r="B158" s="265" t="s">
        <v>402</v>
      </c>
      <c r="C158" s="225">
        <v>0</v>
      </c>
      <c r="D158" s="225">
        <v>34095000</v>
      </c>
      <c r="E158" s="225">
        <v>34095000</v>
      </c>
      <c r="F158" s="225">
        <v>0</v>
      </c>
      <c r="G158" s="225">
        <v>0</v>
      </c>
      <c r="H158" s="226">
        <v>0</v>
      </c>
      <c r="I158" s="133"/>
      <c r="J158" s="133"/>
      <c r="L158" s="133">
        <f t="shared" si="2"/>
        <v>9</v>
      </c>
    </row>
    <row r="159" spans="1:12" ht="25.5">
      <c r="A159" s="268" t="s">
        <v>403</v>
      </c>
      <c r="B159" s="269" t="s">
        <v>402</v>
      </c>
      <c r="C159" s="227">
        <v>0</v>
      </c>
      <c r="D159" s="227">
        <v>34095000</v>
      </c>
      <c r="E159" s="227">
        <v>34095000</v>
      </c>
      <c r="F159" s="227">
        <v>0</v>
      </c>
      <c r="G159" s="227">
        <v>0</v>
      </c>
      <c r="H159" s="228">
        <v>0</v>
      </c>
      <c r="I159" s="133"/>
      <c r="J159" s="133"/>
      <c r="L159" s="133">
        <f t="shared" si="2"/>
        <v>13</v>
      </c>
    </row>
    <row r="160" spans="1:12">
      <c r="A160" s="264" t="s">
        <v>404</v>
      </c>
      <c r="B160" s="265" t="s">
        <v>405</v>
      </c>
      <c r="C160" s="225">
        <v>5365874</v>
      </c>
      <c r="D160" s="225">
        <v>0</v>
      </c>
      <c r="E160" s="225">
        <v>0</v>
      </c>
      <c r="F160" s="225">
        <v>5365874</v>
      </c>
      <c r="G160" s="225">
        <v>5365874</v>
      </c>
      <c r="H160" s="226">
        <v>0</v>
      </c>
      <c r="I160" s="133"/>
      <c r="J160" s="133"/>
      <c r="L160" s="133">
        <f t="shared" si="2"/>
        <v>9</v>
      </c>
    </row>
    <row r="161" spans="1:12">
      <c r="A161" s="268" t="s">
        <v>406</v>
      </c>
      <c r="B161" s="269" t="s">
        <v>405</v>
      </c>
      <c r="C161" s="227">
        <v>5365874</v>
      </c>
      <c r="D161" s="227">
        <v>0</v>
      </c>
      <c r="E161" s="227">
        <v>0</v>
      </c>
      <c r="F161" s="227">
        <v>5365874</v>
      </c>
      <c r="G161" s="227">
        <v>5365874</v>
      </c>
      <c r="H161" s="228">
        <v>0</v>
      </c>
      <c r="I161" s="133"/>
      <c r="J161" s="133"/>
      <c r="L161" s="133">
        <f t="shared" si="2"/>
        <v>13</v>
      </c>
    </row>
    <row r="162" spans="1:12">
      <c r="A162" s="202" t="s">
        <v>34</v>
      </c>
      <c r="B162" s="199" t="s">
        <v>35</v>
      </c>
      <c r="C162" s="223">
        <v>91596911</v>
      </c>
      <c r="D162" s="223">
        <v>85735000</v>
      </c>
      <c r="E162" s="223">
        <v>76468983</v>
      </c>
      <c r="F162" s="223">
        <v>82330894</v>
      </c>
      <c r="G162" s="223">
        <v>82330894</v>
      </c>
      <c r="H162" s="224">
        <v>0</v>
      </c>
      <c r="I162" s="133"/>
      <c r="J162" s="133"/>
      <c r="L162" s="133">
        <f t="shared" si="2"/>
        <v>6</v>
      </c>
    </row>
    <row r="163" spans="1:12">
      <c r="A163" s="264" t="s">
        <v>407</v>
      </c>
      <c r="B163" s="265" t="s">
        <v>408</v>
      </c>
      <c r="C163" s="225">
        <v>2801121</v>
      </c>
      <c r="D163" s="225">
        <v>2801000</v>
      </c>
      <c r="E163" s="225">
        <v>2835805</v>
      </c>
      <c r="F163" s="225">
        <v>2835926</v>
      </c>
      <c r="G163" s="225">
        <v>2835926</v>
      </c>
      <c r="H163" s="226">
        <v>0</v>
      </c>
      <c r="I163" s="133"/>
      <c r="J163" s="133"/>
      <c r="L163" s="133">
        <f t="shared" si="2"/>
        <v>9</v>
      </c>
    </row>
    <row r="164" spans="1:12">
      <c r="A164" s="268" t="s">
        <v>409</v>
      </c>
      <c r="B164" s="269" t="s">
        <v>410</v>
      </c>
      <c r="C164" s="227">
        <v>210390121</v>
      </c>
      <c r="D164" s="227">
        <v>0</v>
      </c>
      <c r="E164" s="227">
        <v>2835805</v>
      </c>
      <c r="F164" s="227">
        <v>213225926</v>
      </c>
      <c r="G164" s="227">
        <v>213225926</v>
      </c>
      <c r="H164" s="228">
        <v>0</v>
      </c>
      <c r="I164" s="133"/>
      <c r="J164" s="133"/>
      <c r="L164" s="133">
        <f t="shared" si="2"/>
        <v>13</v>
      </c>
    </row>
    <row r="165" spans="1:12">
      <c r="A165" s="268" t="s">
        <v>411</v>
      </c>
      <c r="B165" s="269" t="s">
        <v>412</v>
      </c>
      <c r="C165" s="227">
        <v>-207589000</v>
      </c>
      <c r="D165" s="227">
        <v>2801000</v>
      </c>
      <c r="E165" s="227">
        <v>0</v>
      </c>
      <c r="F165" s="227">
        <v>-210390000</v>
      </c>
      <c r="G165" s="227">
        <v>-210390000</v>
      </c>
      <c r="H165" s="228">
        <v>0</v>
      </c>
      <c r="I165" s="133"/>
      <c r="J165" s="133"/>
      <c r="L165" s="133">
        <f t="shared" si="2"/>
        <v>13</v>
      </c>
    </row>
    <row r="166" spans="1:12">
      <c r="A166" s="264" t="s">
        <v>413</v>
      </c>
      <c r="B166" s="265" t="s">
        <v>414</v>
      </c>
      <c r="C166" s="225">
        <v>979815</v>
      </c>
      <c r="D166" s="225">
        <v>979000</v>
      </c>
      <c r="E166" s="225">
        <v>459130</v>
      </c>
      <c r="F166" s="225">
        <v>459945</v>
      </c>
      <c r="G166" s="225">
        <v>459945</v>
      </c>
      <c r="H166" s="226">
        <v>0</v>
      </c>
      <c r="I166" s="133"/>
      <c r="J166" s="133"/>
      <c r="L166" s="133">
        <f t="shared" si="2"/>
        <v>9</v>
      </c>
    </row>
    <row r="167" spans="1:12">
      <c r="A167" s="268" t="s">
        <v>415</v>
      </c>
      <c r="B167" s="269" t="s">
        <v>410</v>
      </c>
      <c r="C167" s="227">
        <v>45023815</v>
      </c>
      <c r="D167" s="227">
        <v>0</v>
      </c>
      <c r="E167" s="227">
        <v>459130</v>
      </c>
      <c r="F167" s="227">
        <v>45482945</v>
      </c>
      <c r="G167" s="227">
        <v>45482945</v>
      </c>
      <c r="H167" s="228">
        <v>0</v>
      </c>
      <c r="I167" s="133"/>
      <c r="J167" s="133"/>
      <c r="L167" s="133">
        <f t="shared" si="2"/>
        <v>13</v>
      </c>
    </row>
    <row r="168" spans="1:12">
      <c r="A168" s="268" t="s">
        <v>416</v>
      </c>
      <c r="B168" s="269" t="s">
        <v>412</v>
      </c>
      <c r="C168" s="227">
        <v>-44044000</v>
      </c>
      <c r="D168" s="227">
        <v>979000</v>
      </c>
      <c r="E168" s="227">
        <v>0</v>
      </c>
      <c r="F168" s="227">
        <v>-45023000</v>
      </c>
      <c r="G168" s="227">
        <v>-45023000</v>
      </c>
      <c r="H168" s="228">
        <v>0</v>
      </c>
      <c r="I168" s="133"/>
      <c r="J168" s="133"/>
      <c r="L168" s="133">
        <f t="shared" si="2"/>
        <v>13</v>
      </c>
    </row>
    <row r="169" spans="1:12">
      <c r="A169" s="264" t="s">
        <v>417</v>
      </c>
      <c r="B169" s="265" t="s">
        <v>418</v>
      </c>
      <c r="C169" s="225">
        <v>277</v>
      </c>
      <c r="D169" s="225">
        <v>0</v>
      </c>
      <c r="E169" s="225">
        <v>0</v>
      </c>
      <c r="F169" s="225">
        <v>277</v>
      </c>
      <c r="G169" s="225">
        <v>277</v>
      </c>
      <c r="H169" s="226">
        <v>0</v>
      </c>
      <c r="I169" s="133"/>
      <c r="J169" s="133"/>
      <c r="L169" s="133">
        <f t="shared" si="2"/>
        <v>9</v>
      </c>
    </row>
    <row r="170" spans="1:12">
      <c r="A170" s="268" t="s">
        <v>419</v>
      </c>
      <c r="B170" s="269" t="s">
        <v>410</v>
      </c>
      <c r="C170" s="227">
        <v>6096824</v>
      </c>
      <c r="D170" s="227">
        <v>0</v>
      </c>
      <c r="E170" s="227">
        <v>0</v>
      </c>
      <c r="F170" s="227">
        <v>6096824</v>
      </c>
      <c r="G170" s="227">
        <v>6096824</v>
      </c>
      <c r="H170" s="228">
        <v>0</v>
      </c>
      <c r="I170" s="133"/>
      <c r="J170" s="133"/>
      <c r="L170" s="133">
        <f t="shared" si="2"/>
        <v>13</v>
      </c>
    </row>
    <row r="171" spans="1:12">
      <c r="A171" s="268" t="s">
        <v>420</v>
      </c>
      <c r="B171" s="269" t="s">
        <v>412</v>
      </c>
      <c r="C171" s="227">
        <v>-6096547</v>
      </c>
      <c r="D171" s="227">
        <v>0</v>
      </c>
      <c r="E171" s="227">
        <v>0</v>
      </c>
      <c r="F171" s="227">
        <v>-6096547</v>
      </c>
      <c r="G171" s="227">
        <v>-6096547</v>
      </c>
      <c r="H171" s="228">
        <v>0</v>
      </c>
      <c r="I171" s="133"/>
      <c r="J171" s="133"/>
      <c r="L171" s="133">
        <f t="shared" si="2"/>
        <v>13</v>
      </c>
    </row>
    <row r="172" spans="1:12">
      <c r="A172" s="264" t="s">
        <v>421</v>
      </c>
      <c r="B172" s="265" t="s">
        <v>422</v>
      </c>
      <c r="C172" s="225">
        <v>78995672</v>
      </c>
      <c r="D172" s="225">
        <v>78995000</v>
      </c>
      <c r="E172" s="225">
        <v>64716000</v>
      </c>
      <c r="F172" s="225">
        <v>64716672</v>
      </c>
      <c r="G172" s="225">
        <v>64716672</v>
      </c>
      <c r="H172" s="226">
        <v>0</v>
      </c>
      <c r="I172" s="133"/>
      <c r="J172" s="133"/>
      <c r="L172" s="133">
        <f t="shared" si="2"/>
        <v>9</v>
      </c>
    </row>
    <row r="173" spans="1:12">
      <c r="A173" s="268" t="s">
        <v>423</v>
      </c>
      <c r="B173" s="269" t="s">
        <v>410</v>
      </c>
      <c r="C173" s="227">
        <v>1141122672</v>
      </c>
      <c r="D173" s="227">
        <v>0</v>
      </c>
      <c r="E173" s="227">
        <v>64716000</v>
      </c>
      <c r="F173" s="227">
        <v>1205838672</v>
      </c>
      <c r="G173" s="227">
        <v>1205838672</v>
      </c>
      <c r="H173" s="228">
        <v>0</v>
      </c>
      <c r="I173" s="133"/>
      <c r="J173" s="133"/>
      <c r="L173" s="133">
        <f t="shared" si="2"/>
        <v>13</v>
      </c>
    </row>
    <row r="174" spans="1:12">
      <c r="A174" s="268" t="s">
        <v>424</v>
      </c>
      <c r="B174" s="269" t="s">
        <v>412</v>
      </c>
      <c r="C174" s="227">
        <v>-1062127000</v>
      </c>
      <c r="D174" s="227">
        <v>78995000</v>
      </c>
      <c r="E174" s="227">
        <v>0</v>
      </c>
      <c r="F174" s="227">
        <v>-1141122000</v>
      </c>
      <c r="G174" s="227">
        <v>-1141122000</v>
      </c>
      <c r="H174" s="228">
        <v>0</v>
      </c>
      <c r="I174" s="133"/>
      <c r="J174" s="133"/>
      <c r="L174" s="133">
        <f t="shared" si="2"/>
        <v>13</v>
      </c>
    </row>
    <row r="175" spans="1:12">
      <c r="A175" s="264" t="s">
        <v>425</v>
      </c>
      <c r="B175" s="265" t="s">
        <v>426</v>
      </c>
      <c r="C175" s="225">
        <v>2960891</v>
      </c>
      <c r="D175" s="225">
        <v>2960000</v>
      </c>
      <c r="E175" s="225">
        <v>2657071</v>
      </c>
      <c r="F175" s="225">
        <v>2657962</v>
      </c>
      <c r="G175" s="225">
        <v>2657962</v>
      </c>
      <c r="H175" s="226">
        <v>0</v>
      </c>
      <c r="I175" s="133"/>
      <c r="J175" s="133"/>
      <c r="L175" s="133">
        <f t="shared" si="2"/>
        <v>9</v>
      </c>
    </row>
    <row r="176" spans="1:12">
      <c r="A176" s="268" t="s">
        <v>427</v>
      </c>
      <c r="B176" s="269" t="s">
        <v>428</v>
      </c>
      <c r="C176" s="227">
        <v>135125204</v>
      </c>
      <c r="D176" s="227">
        <v>0</v>
      </c>
      <c r="E176" s="227">
        <v>2657071</v>
      </c>
      <c r="F176" s="227">
        <v>137782275</v>
      </c>
      <c r="G176" s="227">
        <v>137782275</v>
      </c>
      <c r="H176" s="228">
        <v>0</v>
      </c>
      <c r="I176" s="133"/>
      <c r="J176" s="133"/>
      <c r="L176" s="133">
        <f t="shared" si="2"/>
        <v>13</v>
      </c>
    </row>
    <row r="177" spans="1:12">
      <c r="A177" s="268" t="s">
        <v>429</v>
      </c>
      <c r="B177" s="269" t="s">
        <v>430</v>
      </c>
      <c r="C177" s="227">
        <v>-132164313</v>
      </c>
      <c r="D177" s="227">
        <v>2960000</v>
      </c>
      <c r="E177" s="227">
        <v>0</v>
      </c>
      <c r="F177" s="227">
        <v>-135124313</v>
      </c>
      <c r="G177" s="227">
        <v>-135124313</v>
      </c>
      <c r="H177" s="228">
        <v>0</v>
      </c>
      <c r="I177" s="133"/>
      <c r="J177" s="133"/>
      <c r="L177" s="133">
        <f t="shared" si="2"/>
        <v>13</v>
      </c>
    </row>
    <row r="178" spans="1:12" ht="25.5">
      <c r="A178" s="268" t="s">
        <v>431</v>
      </c>
      <c r="B178" s="269" t="s">
        <v>432</v>
      </c>
      <c r="C178" s="227">
        <v>154687</v>
      </c>
      <c r="D178" s="227">
        <v>0</v>
      </c>
      <c r="E178" s="227">
        <v>0</v>
      </c>
      <c r="F178" s="227">
        <v>154687</v>
      </c>
      <c r="G178" s="227">
        <v>154687</v>
      </c>
      <c r="H178" s="228">
        <v>0</v>
      </c>
      <c r="I178" s="133"/>
      <c r="J178" s="133"/>
      <c r="L178" s="133">
        <f t="shared" si="2"/>
        <v>13</v>
      </c>
    </row>
    <row r="179" spans="1:12" ht="25.5">
      <c r="A179" s="268" t="s">
        <v>433</v>
      </c>
      <c r="B179" s="269" t="s">
        <v>434</v>
      </c>
      <c r="C179" s="227">
        <v>-154687</v>
      </c>
      <c r="D179" s="227">
        <v>0</v>
      </c>
      <c r="E179" s="227">
        <v>0</v>
      </c>
      <c r="F179" s="227">
        <v>-154687</v>
      </c>
      <c r="G179" s="227">
        <v>-154687</v>
      </c>
      <c r="H179" s="228">
        <v>0</v>
      </c>
      <c r="I179" s="133"/>
      <c r="J179" s="133"/>
      <c r="L179" s="133">
        <f t="shared" si="2"/>
        <v>13</v>
      </c>
    </row>
    <row r="180" spans="1:12">
      <c r="A180" s="264" t="s">
        <v>435</v>
      </c>
      <c r="B180" s="265" t="s">
        <v>436</v>
      </c>
      <c r="C180" s="225">
        <v>0</v>
      </c>
      <c r="D180" s="225">
        <v>0</v>
      </c>
      <c r="E180" s="225">
        <v>0</v>
      </c>
      <c r="F180" s="225">
        <v>0</v>
      </c>
      <c r="G180" s="225">
        <v>0</v>
      </c>
      <c r="H180" s="226">
        <v>0</v>
      </c>
      <c r="I180" s="133"/>
      <c r="J180" s="133"/>
      <c r="L180" s="133">
        <f t="shared" si="2"/>
        <v>9</v>
      </c>
    </row>
    <row r="181" spans="1:12">
      <c r="A181" s="268" t="s">
        <v>437</v>
      </c>
      <c r="B181" s="269" t="s">
        <v>410</v>
      </c>
      <c r="C181" s="227">
        <v>24096453</v>
      </c>
      <c r="D181" s="227">
        <v>0</v>
      </c>
      <c r="E181" s="227">
        <v>0</v>
      </c>
      <c r="F181" s="227">
        <v>24096453</v>
      </c>
      <c r="G181" s="227">
        <v>24096453</v>
      </c>
      <c r="H181" s="228">
        <v>0</v>
      </c>
      <c r="I181" s="133"/>
      <c r="J181" s="133"/>
      <c r="L181" s="133">
        <f t="shared" si="2"/>
        <v>13</v>
      </c>
    </row>
    <row r="182" spans="1:12">
      <c r="A182" s="268" t="s">
        <v>438</v>
      </c>
      <c r="B182" s="269" t="s">
        <v>412</v>
      </c>
      <c r="C182" s="227">
        <v>-24096453</v>
      </c>
      <c r="D182" s="227">
        <v>0</v>
      </c>
      <c r="E182" s="227">
        <v>0</v>
      </c>
      <c r="F182" s="227">
        <v>-24096453</v>
      </c>
      <c r="G182" s="227">
        <v>-24096453</v>
      </c>
      <c r="H182" s="228">
        <v>0</v>
      </c>
      <c r="I182" s="133"/>
      <c r="J182" s="133"/>
      <c r="L182" s="133">
        <f t="shared" si="2"/>
        <v>13</v>
      </c>
    </row>
    <row r="183" spans="1:12" ht="25.5">
      <c r="A183" s="264" t="s">
        <v>439</v>
      </c>
      <c r="B183" s="265" t="s">
        <v>440</v>
      </c>
      <c r="C183" s="225">
        <v>5859135</v>
      </c>
      <c r="D183" s="225">
        <v>0</v>
      </c>
      <c r="E183" s="225">
        <v>5800977</v>
      </c>
      <c r="F183" s="225">
        <v>11660112</v>
      </c>
      <c r="G183" s="225">
        <v>11660112</v>
      </c>
      <c r="H183" s="226">
        <v>0</v>
      </c>
      <c r="I183" s="133"/>
      <c r="J183" s="133"/>
      <c r="L183" s="133">
        <f t="shared" si="2"/>
        <v>9</v>
      </c>
    </row>
    <row r="184" spans="1:12">
      <c r="A184" s="268" t="s">
        <v>441</v>
      </c>
      <c r="B184" s="269" t="s">
        <v>410</v>
      </c>
      <c r="C184" s="227">
        <v>140728878</v>
      </c>
      <c r="D184" s="227">
        <v>0</v>
      </c>
      <c r="E184" s="227">
        <v>5800977</v>
      </c>
      <c r="F184" s="227">
        <v>146529855</v>
      </c>
      <c r="G184" s="227">
        <v>146529855</v>
      </c>
      <c r="H184" s="228">
        <v>0</v>
      </c>
      <c r="I184" s="133"/>
      <c r="J184" s="133"/>
      <c r="L184" s="133">
        <f t="shared" si="2"/>
        <v>13</v>
      </c>
    </row>
    <row r="185" spans="1:12">
      <c r="A185" s="268" t="s">
        <v>442</v>
      </c>
      <c r="B185" s="269" t="s">
        <v>412</v>
      </c>
      <c r="C185" s="227">
        <v>-134869743</v>
      </c>
      <c r="D185" s="227">
        <v>0</v>
      </c>
      <c r="E185" s="227">
        <v>0</v>
      </c>
      <c r="F185" s="227">
        <v>-134869743</v>
      </c>
      <c r="G185" s="227">
        <v>-134869743</v>
      </c>
      <c r="H185" s="228">
        <v>0</v>
      </c>
      <c r="I185" s="133"/>
      <c r="J185" s="133"/>
      <c r="L185" s="133">
        <f t="shared" si="2"/>
        <v>13</v>
      </c>
    </row>
    <row r="186" spans="1:12" ht="25.5">
      <c r="A186" s="264" t="s">
        <v>443</v>
      </c>
      <c r="B186" s="265" t="s">
        <v>444</v>
      </c>
      <c r="C186" s="225">
        <v>0</v>
      </c>
      <c r="D186" s="225">
        <v>0</v>
      </c>
      <c r="E186" s="225">
        <v>0</v>
      </c>
      <c r="F186" s="225">
        <v>0</v>
      </c>
      <c r="G186" s="225">
        <v>0</v>
      </c>
      <c r="H186" s="226">
        <v>0</v>
      </c>
      <c r="I186" s="133"/>
      <c r="J186" s="133"/>
      <c r="L186" s="133">
        <f t="shared" si="2"/>
        <v>9</v>
      </c>
    </row>
    <row r="187" spans="1:12">
      <c r="A187" s="268" t="s">
        <v>445</v>
      </c>
      <c r="B187" s="269" t="s">
        <v>410</v>
      </c>
      <c r="C187" s="227">
        <v>0</v>
      </c>
      <c r="D187" s="227">
        <v>0</v>
      </c>
      <c r="E187" s="227">
        <v>0</v>
      </c>
      <c r="F187" s="227">
        <v>0</v>
      </c>
      <c r="G187" s="227">
        <v>0</v>
      </c>
      <c r="H187" s="228">
        <v>0</v>
      </c>
      <c r="I187" s="133"/>
      <c r="J187" s="133"/>
      <c r="L187" s="133">
        <f t="shared" si="2"/>
        <v>13</v>
      </c>
    </row>
    <row r="188" spans="1:12">
      <c r="A188" s="268" t="s">
        <v>446</v>
      </c>
      <c r="B188" s="269" t="s">
        <v>412</v>
      </c>
      <c r="C188" s="227">
        <v>0</v>
      </c>
      <c r="D188" s="227">
        <v>0</v>
      </c>
      <c r="E188" s="227">
        <v>0</v>
      </c>
      <c r="F188" s="227">
        <v>0</v>
      </c>
      <c r="G188" s="227">
        <v>0</v>
      </c>
      <c r="H188" s="228">
        <v>0</v>
      </c>
      <c r="I188" s="133"/>
      <c r="J188" s="133"/>
      <c r="L188" s="133">
        <f t="shared" si="2"/>
        <v>13</v>
      </c>
    </row>
    <row r="189" spans="1:12">
      <c r="A189" s="264" t="s">
        <v>447</v>
      </c>
      <c r="B189" s="265" t="s">
        <v>448</v>
      </c>
      <c r="C189" s="225">
        <v>0</v>
      </c>
      <c r="D189" s="225">
        <v>0</v>
      </c>
      <c r="E189" s="225">
        <v>0</v>
      </c>
      <c r="F189" s="225">
        <v>0</v>
      </c>
      <c r="G189" s="225">
        <v>0</v>
      </c>
      <c r="H189" s="226">
        <v>0</v>
      </c>
      <c r="I189" s="133"/>
      <c r="J189" s="133"/>
      <c r="L189" s="133">
        <f t="shared" si="2"/>
        <v>9</v>
      </c>
    </row>
    <row r="190" spans="1:12">
      <c r="A190" s="268" t="s">
        <v>449</v>
      </c>
      <c r="B190" s="269" t="s">
        <v>410</v>
      </c>
      <c r="C190" s="227">
        <v>0</v>
      </c>
      <c r="D190" s="227">
        <v>0</v>
      </c>
      <c r="E190" s="227">
        <v>0</v>
      </c>
      <c r="F190" s="227">
        <v>0</v>
      </c>
      <c r="G190" s="227">
        <v>0</v>
      </c>
      <c r="H190" s="228">
        <v>0</v>
      </c>
      <c r="I190" s="133"/>
      <c r="J190" s="133"/>
      <c r="L190" s="133">
        <f t="shared" si="2"/>
        <v>13</v>
      </c>
    </row>
    <row r="191" spans="1:12">
      <c r="A191" s="268" t="s">
        <v>450</v>
      </c>
      <c r="B191" s="269" t="s">
        <v>412</v>
      </c>
      <c r="C191" s="227">
        <v>0</v>
      </c>
      <c r="D191" s="227">
        <v>0</v>
      </c>
      <c r="E191" s="227">
        <v>0</v>
      </c>
      <c r="F191" s="227">
        <v>0</v>
      </c>
      <c r="G191" s="227">
        <v>0</v>
      </c>
      <c r="H191" s="228">
        <v>0</v>
      </c>
      <c r="I191" s="133"/>
      <c r="J191" s="133"/>
      <c r="L191" s="133">
        <f t="shared" si="2"/>
        <v>13</v>
      </c>
    </row>
    <row r="192" spans="1:12">
      <c r="A192" s="264" t="s">
        <v>451</v>
      </c>
      <c r="B192" s="265" t="s">
        <v>452</v>
      </c>
      <c r="C192" s="225">
        <v>0</v>
      </c>
      <c r="D192" s="225">
        <v>0</v>
      </c>
      <c r="E192" s="225">
        <v>0</v>
      </c>
      <c r="F192" s="225">
        <v>0</v>
      </c>
      <c r="G192" s="225">
        <v>0</v>
      </c>
      <c r="H192" s="226">
        <v>0</v>
      </c>
      <c r="I192" s="133"/>
      <c r="J192" s="133"/>
      <c r="L192" s="133">
        <f t="shared" si="2"/>
        <v>9</v>
      </c>
    </row>
    <row r="193" spans="1:12">
      <c r="A193" s="268" t="s">
        <v>453</v>
      </c>
      <c r="B193" s="269" t="s">
        <v>410</v>
      </c>
      <c r="C193" s="227">
        <v>0</v>
      </c>
      <c r="D193" s="227">
        <v>0</v>
      </c>
      <c r="E193" s="227">
        <v>0</v>
      </c>
      <c r="F193" s="227">
        <v>0</v>
      </c>
      <c r="G193" s="227">
        <v>0</v>
      </c>
      <c r="H193" s="228">
        <v>0</v>
      </c>
      <c r="I193" s="133"/>
      <c r="J193" s="133"/>
      <c r="L193" s="133">
        <f t="shared" si="2"/>
        <v>13</v>
      </c>
    </row>
    <row r="194" spans="1:12">
      <c r="A194" s="268" t="s">
        <v>454</v>
      </c>
      <c r="B194" s="269" t="s">
        <v>412</v>
      </c>
      <c r="C194" s="227">
        <v>0</v>
      </c>
      <c r="D194" s="227">
        <v>0</v>
      </c>
      <c r="E194" s="227">
        <v>0</v>
      </c>
      <c r="F194" s="227">
        <v>0</v>
      </c>
      <c r="G194" s="227">
        <v>0</v>
      </c>
      <c r="H194" s="228">
        <v>0</v>
      </c>
      <c r="I194" s="133"/>
      <c r="J194" s="133"/>
      <c r="L194" s="133">
        <f t="shared" si="2"/>
        <v>13</v>
      </c>
    </row>
    <row r="195" spans="1:12">
      <c r="A195" s="202" t="s">
        <v>455</v>
      </c>
      <c r="B195" s="199" t="s">
        <v>189</v>
      </c>
      <c r="C195" s="223">
        <v>0</v>
      </c>
      <c r="D195" s="223">
        <v>45891000</v>
      </c>
      <c r="E195" s="223">
        <v>45891000</v>
      </c>
      <c r="F195" s="223">
        <v>0</v>
      </c>
      <c r="G195" s="223">
        <v>0</v>
      </c>
      <c r="H195" s="224">
        <v>0</v>
      </c>
      <c r="I195" s="133"/>
      <c r="J195" s="133"/>
      <c r="L195" s="133">
        <f t="shared" si="2"/>
        <v>6</v>
      </c>
    </row>
    <row r="196" spans="1:12">
      <c r="A196" s="264" t="s">
        <v>456</v>
      </c>
      <c r="B196" s="265" t="s">
        <v>457</v>
      </c>
      <c r="C196" s="225">
        <v>0</v>
      </c>
      <c r="D196" s="225">
        <v>45623000</v>
      </c>
      <c r="E196" s="225">
        <v>45623000</v>
      </c>
      <c r="F196" s="225">
        <v>0</v>
      </c>
      <c r="G196" s="225">
        <v>0</v>
      </c>
      <c r="H196" s="226">
        <v>0</v>
      </c>
      <c r="I196" s="133"/>
      <c r="J196" s="133"/>
      <c r="L196" s="133">
        <f t="shared" si="2"/>
        <v>9</v>
      </c>
    </row>
    <row r="197" spans="1:12">
      <c r="A197" s="268" t="s">
        <v>458</v>
      </c>
      <c r="B197" s="269" t="s">
        <v>457</v>
      </c>
      <c r="C197" s="227">
        <v>0</v>
      </c>
      <c r="D197" s="227">
        <v>45623000</v>
      </c>
      <c r="E197" s="227">
        <v>45623000</v>
      </c>
      <c r="F197" s="227">
        <v>0</v>
      </c>
      <c r="G197" s="227">
        <v>0</v>
      </c>
      <c r="H197" s="228">
        <v>0</v>
      </c>
      <c r="I197" s="133"/>
      <c r="J197" s="133"/>
      <c r="L197" s="133">
        <f t="shared" si="2"/>
        <v>13</v>
      </c>
    </row>
    <row r="198" spans="1:12">
      <c r="A198" s="264" t="s">
        <v>459</v>
      </c>
      <c r="B198" s="265" t="s">
        <v>460</v>
      </c>
      <c r="C198" s="225">
        <v>0</v>
      </c>
      <c r="D198" s="225">
        <v>0</v>
      </c>
      <c r="E198" s="225">
        <v>0</v>
      </c>
      <c r="F198" s="225">
        <v>0</v>
      </c>
      <c r="G198" s="225">
        <v>0</v>
      </c>
      <c r="H198" s="226">
        <v>0</v>
      </c>
      <c r="I198" s="133"/>
      <c r="J198" s="133"/>
      <c r="L198" s="133">
        <f t="shared" si="2"/>
        <v>9</v>
      </c>
    </row>
    <row r="199" spans="1:12">
      <c r="A199" s="268" t="s">
        <v>461</v>
      </c>
      <c r="B199" s="269" t="s">
        <v>460</v>
      </c>
      <c r="C199" s="227">
        <v>0</v>
      </c>
      <c r="D199" s="227">
        <v>0</v>
      </c>
      <c r="E199" s="227">
        <v>0</v>
      </c>
      <c r="F199" s="227">
        <v>0</v>
      </c>
      <c r="G199" s="227">
        <v>0</v>
      </c>
      <c r="H199" s="228">
        <v>0</v>
      </c>
      <c r="I199" s="133"/>
      <c r="J199" s="133"/>
      <c r="L199" s="133">
        <f t="shared" si="2"/>
        <v>13</v>
      </c>
    </row>
    <row r="200" spans="1:12">
      <c r="A200" s="264" t="s">
        <v>462</v>
      </c>
      <c r="B200" s="265" t="s">
        <v>463</v>
      </c>
      <c r="C200" s="225">
        <v>0</v>
      </c>
      <c r="D200" s="225">
        <v>268000</v>
      </c>
      <c r="E200" s="225">
        <v>268000</v>
      </c>
      <c r="F200" s="225">
        <v>0</v>
      </c>
      <c r="G200" s="225">
        <v>0</v>
      </c>
      <c r="H200" s="226">
        <v>0</v>
      </c>
      <c r="I200" s="133"/>
      <c r="J200" s="133"/>
      <c r="L200" s="133">
        <f t="shared" ref="L200:L263" si="3">+LEN(A200)</f>
        <v>9</v>
      </c>
    </row>
    <row r="201" spans="1:12">
      <c r="A201" s="268" t="s">
        <v>464</v>
      </c>
      <c r="B201" s="269" t="s">
        <v>463</v>
      </c>
      <c r="C201" s="227">
        <v>0</v>
      </c>
      <c r="D201" s="227">
        <v>268000</v>
      </c>
      <c r="E201" s="227">
        <v>268000</v>
      </c>
      <c r="F201" s="227">
        <v>0</v>
      </c>
      <c r="G201" s="227">
        <v>0</v>
      </c>
      <c r="H201" s="228">
        <v>0</v>
      </c>
      <c r="I201" s="133"/>
      <c r="J201" s="133"/>
      <c r="L201" s="133">
        <f t="shared" si="3"/>
        <v>13</v>
      </c>
    </row>
    <row r="202" spans="1:12">
      <c r="A202" s="264" t="s">
        <v>465</v>
      </c>
      <c r="B202" s="265" t="s">
        <v>232</v>
      </c>
      <c r="C202" s="225">
        <v>0</v>
      </c>
      <c r="D202" s="225">
        <v>0</v>
      </c>
      <c r="E202" s="225">
        <v>0</v>
      </c>
      <c r="F202" s="225">
        <v>0</v>
      </c>
      <c r="G202" s="225">
        <v>0</v>
      </c>
      <c r="H202" s="226">
        <v>0</v>
      </c>
      <c r="I202" s="133"/>
      <c r="J202" s="133"/>
      <c r="L202" s="133">
        <f t="shared" si="3"/>
        <v>9</v>
      </c>
    </row>
    <row r="203" spans="1:12">
      <c r="A203" s="268" t="s">
        <v>466</v>
      </c>
      <c r="B203" s="269" t="s">
        <v>232</v>
      </c>
      <c r="C203" s="227">
        <v>0</v>
      </c>
      <c r="D203" s="227">
        <v>0</v>
      </c>
      <c r="E203" s="227">
        <v>0</v>
      </c>
      <c r="F203" s="227">
        <v>0</v>
      </c>
      <c r="G203" s="227">
        <v>0</v>
      </c>
      <c r="H203" s="228">
        <v>0</v>
      </c>
      <c r="I203" s="133"/>
      <c r="J203" s="133"/>
      <c r="L203" s="133">
        <f t="shared" si="3"/>
        <v>13</v>
      </c>
    </row>
    <row r="204" spans="1:12">
      <c r="A204" s="264" t="s">
        <v>467</v>
      </c>
      <c r="B204" s="265" t="s">
        <v>468</v>
      </c>
      <c r="C204" s="225">
        <v>0</v>
      </c>
      <c r="D204" s="225">
        <v>0</v>
      </c>
      <c r="E204" s="225">
        <v>0</v>
      </c>
      <c r="F204" s="225">
        <v>0</v>
      </c>
      <c r="G204" s="225">
        <v>0</v>
      </c>
      <c r="H204" s="226">
        <v>0</v>
      </c>
      <c r="I204" s="133"/>
      <c r="J204" s="133"/>
      <c r="L204" s="133">
        <f t="shared" si="3"/>
        <v>9</v>
      </c>
    </row>
    <row r="205" spans="1:12">
      <c r="A205" s="268" t="s">
        <v>469</v>
      </c>
      <c r="B205" s="269" t="s">
        <v>468</v>
      </c>
      <c r="C205" s="227">
        <v>0</v>
      </c>
      <c r="D205" s="227">
        <v>0</v>
      </c>
      <c r="E205" s="227">
        <v>0</v>
      </c>
      <c r="F205" s="227">
        <v>0</v>
      </c>
      <c r="G205" s="227">
        <v>0</v>
      </c>
      <c r="H205" s="228">
        <v>0</v>
      </c>
      <c r="I205" s="133"/>
      <c r="J205" s="133"/>
      <c r="L205" s="133">
        <f t="shared" si="3"/>
        <v>13</v>
      </c>
    </row>
    <row r="206" spans="1:12">
      <c r="A206" s="202" t="s">
        <v>38</v>
      </c>
      <c r="B206" s="199" t="s">
        <v>39</v>
      </c>
      <c r="C206" s="223">
        <v>206911299.06</v>
      </c>
      <c r="D206" s="223">
        <v>69666622.980000004</v>
      </c>
      <c r="E206" s="223">
        <v>71593566.980000004</v>
      </c>
      <c r="F206" s="223">
        <v>208838243.06</v>
      </c>
      <c r="G206" s="223">
        <v>2108188</v>
      </c>
      <c r="H206" s="224">
        <v>206730055.06</v>
      </c>
      <c r="I206" s="133"/>
      <c r="J206" s="133"/>
      <c r="L206" s="133">
        <f t="shared" si="3"/>
        <v>6</v>
      </c>
    </row>
    <row r="207" spans="1:12">
      <c r="A207" s="264" t="s">
        <v>470</v>
      </c>
      <c r="B207" s="265" t="s">
        <v>471</v>
      </c>
      <c r="C207" s="225">
        <v>0</v>
      </c>
      <c r="D207" s="225">
        <v>0</v>
      </c>
      <c r="E207" s="225">
        <v>0</v>
      </c>
      <c r="F207" s="225">
        <v>0</v>
      </c>
      <c r="G207" s="225">
        <v>0</v>
      </c>
      <c r="H207" s="226">
        <v>0</v>
      </c>
      <c r="I207" s="133"/>
      <c r="J207" s="133"/>
      <c r="L207" s="133">
        <f t="shared" si="3"/>
        <v>9</v>
      </c>
    </row>
    <row r="208" spans="1:12">
      <c r="A208" s="268" t="s">
        <v>472</v>
      </c>
      <c r="B208" s="269" t="s">
        <v>471</v>
      </c>
      <c r="C208" s="227">
        <v>0</v>
      </c>
      <c r="D208" s="227">
        <v>0</v>
      </c>
      <c r="E208" s="227">
        <v>0</v>
      </c>
      <c r="F208" s="227">
        <v>0</v>
      </c>
      <c r="G208" s="227">
        <v>0</v>
      </c>
      <c r="H208" s="228">
        <v>0</v>
      </c>
      <c r="I208" s="133"/>
      <c r="J208" s="133"/>
      <c r="L208" s="133">
        <f t="shared" si="3"/>
        <v>13</v>
      </c>
    </row>
    <row r="209" spans="1:12">
      <c r="A209" s="264" t="s">
        <v>473</v>
      </c>
      <c r="B209" s="265" t="s">
        <v>474</v>
      </c>
      <c r="C209" s="225">
        <v>0</v>
      </c>
      <c r="D209" s="225">
        <v>0</v>
      </c>
      <c r="E209" s="225">
        <v>0</v>
      </c>
      <c r="F209" s="225">
        <v>0</v>
      </c>
      <c r="G209" s="225">
        <v>0</v>
      </c>
      <c r="H209" s="226">
        <v>0</v>
      </c>
      <c r="I209" s="133"/>
      <c r="J209" s="133"/>
      <c r="L209" s="133">
        <f t="shared" si="3"/>
        <v>9</v>
      </c>
    </row>
    <row r="210" spans="1:12">
      <c r="A210" s="268" t="s">
        <v>475</v>
      </c>
      <c r="B210" s="269" t="s">
        <v>474</v>
      </c>
      <c r="C210" s="227">
        <v>0</v>
      </c>
      <c r="D210" s="227">
        <v>0</v>
      </c>
      <c r="E210" s="227">
        <v>0</v>
      </c>
      <c r="F210" s="227">
        <v>0</v>
      </c>
      <c r="G210" s="227">
        <v>0</v>
      </c>
      <c r="H210" s="228">
        <v>0</v>
      </c>
      <c r="I210" s="133"/>
      <c r="J210" s="133"/>
      <c r="L210" s="133">
        <f t="shared" si="3"/>
        <v>13</v>
      </c>
    </row>
    <row r="211" spans="1:12">
      <c r="A211" s="264" t="s">
        <v>476</v>
      </c>
      <c r="B211" s="265" t="s">
        <v>327</v>
      </c>
      <c r="C211" s="225">
        <v>0</v>
      </c>
      <c r="D211" s="225">
        <v>0</v>
      </c>
      <c r="E211" s="225">
        <v>0</v>
      </c>
      <c r="F211" s="225">
        <v>0</v>
      </c>
      <c r="G211" s="225">
        <v>0</v>
      </c>
      <c r="H211" s="226">
        <v>0</v>
      </c>
      <c r="I211" s="133"/>
      <c r="J211" s="133"/>
      <c r="L211" s="133">
        <f t="shared" si="3"/>
        <v>9</v>
      </c>
    </row>
    <row r="212" spans="1:12">
      <c r="A212" s="268" t="s">
        <v>477</v>
      </c>
      <c r="B212" s="269" t="s">
        <v>327</v>
      </c>
      <c r="C212" s="227">
        <v>0</v>
      </c>
      <c r="D212" s="227">
        <v>0</v>
      </c>
      <c r="E212" s="227">
        <v>0</v>
      </c>
      <c r="F212" s="227">
        <v>0</v>
      </c>
      <c r="G212" s="227">
        <v>0</v>
      </c>
      <c r="H212" s="228">
        <v>0</v>
      </c>
      <c r="I212" s="133"/>
      <c r="J212" s="133"/>
      <c r="L212" s="133">
        <f t="shared" si="3"/>
        <v>13</v>
      </c>
    </row>
    <row r="213" spans="1:12">
      <c r="A213" s="264" t="s">
        <v>478</v>
      </c>
      <c r="B213" s="265" t="s">
        <v>479</v>
      </c>
      <c r="C213" s="225">
        <v>0</v>
      </c>
      <c r="D213" s="225">
        <v>0</v>
      </c>
      <c r="E213" s="225">
        <v>0</v>
      </c>
      <c r="F213" s="225">
        <v>0</v>
      </c>
      <c r="G213" s="225">
        <v>0</v>
      </c>
      <c r="H213" s="226">
        <v>0</v>
      </c>
      <c r="I213" s="133"/>
      <c r="J213" s="133"/>
      <c r="L213" s="133">
        <f t="shared" si="3"/>
        <v>9</v>
      </c>
    </row>
    <row r="214" spans="1:12">
      <c r="A214" s="268" t="s">
        <v>480</v>
      </c>
      <c r="B214" s="269" t="s">
        <v>479</v>
      </c>
      <c r="C214" s="227">
        <v>0</v>
      </c>
      <c r="D214" s="227">
        <v>0</v>
      </c>
      <c r="E214" s="227">
        <v>0</v>
      </c>
      <c r="F214" s="227">
        <v>0</v>
      </c>
      <c r="G214" s="227">
        <v>0</v>
      </c>
      <c r="H214" s="228">
        <v>0</v>
      </c>
      <c r="I214" s="133"/>
      <c r="J214" s="133"/>
      <c r="L214" s="133">
        <f t="shared" si="3"/>
        <v>13</v>
      </c>
    </row>
    <row r="215" spans="1:12" ht="25.5">
      <c r="A215" s="264" t="s">
        <v>481</v>
      </c>
      <c r="B215" s="265" t="s">
        <v>482</v>
      </c>
      <c r="C215" s="225">
        <v>0</v>
      </c>
      <c r="D215" s="225">
        <v>8963800</v>
      </c>
      <c r="E215" s="225">
        <v>8963800</v>
      </c>
      <c r="F215" s="225">
        <v>0</v>
      </c>
      <c r="G215" s="225">
        <v>0</v>
      </c>
      <c r="H215" s="226">
        <v>0</v>
      </c>
      <c r="I215" s="133"/>
      <c r="J215" s="133"/>
      <c r="L215" s="133">
        <f t="shared" si="3"/>
        <v>9</v>
      </c>
    </row>
    <row r="216" spans="1:12" ht="25.5">
      <c r="A216" s="268" t="s">
        <v>483</v>
      </c>
      <c r="B216" s="269" t="s">
        <v>484</v>
      </c>
      <c r="C216" s="227">
        <v>0</v>
      </c>
      <c r="D216" s="227">
        <v>5974700</v>
      </c>
      <c r="E216" s="227">
        <v>5974700</v>
      </c>
      <c r="F216" s="227">
        <v>0</v>
      </c>
      <c r="G216" s="227">
        <v>0</v>
      </c>
      <c r="H216" s="228">
        <v>0</v>
      </c>
      <c r="I216" s="133"/>
      <c r="J216" s="133"/>
      <c r="L216" s="133">
        <f t="shared" si="3"/>
        <v>13</v>
      </c>
    </row>
    <row r="217" spans="1:12">
      <c r="A217" s="268" t="s">
        <v>485</v>
      </c>
      <c r="B217" s="269" t="s">
        <v>486</v>
      </c>
      <c r="C217" s="227">
        <v>0</v>
      </c>
      <c r="D217" s="227">
        <v>2989100</v>
      </c>
      <c r="E217" s="227">
        <v>2989100</v>
      </c>
      <c r="F217" s="227">
        <v>0</v>
      </c>
      <c r="G217" s="227">
        <v>0</v>
      </c>
      <c r="H217" s="228">
        <v>0</v>
      </c>
      <c r="I217" s="133"/>
      <c r="J217" s="133"/>
      <c r="L217" s="133">
        <f t="shared" si="3"/>
        <v>13</v>
      </c>
    </row>
    <row r="218" spans="1:12">
      <c r="A218" s="264" t="s">
        <v>487</v>
      </c>
      <c r="B218" s="265" t="s">
        <v>488</v>
      </c>
      <c r="C218" s="225">
        <v>206730055.06</v>
      </c>
      <c r="D218" s="225">
        <v>0</v>
      </c>
      <c r="E218" s="225">
        <v>0</v>
      </c>
      <c r="F218" s="225">
        <v>206730055.06</v>
      </c>
      <c r="G218" s="225">
        <v>0</v>
      </c>
      <c r="H218" s="226">
        <v>206730055.06</v>
      </c>
      <c r="I218" s="133"/>
      <c r="J218" s="133"/>
      <c r="L218" s="133">
        <f t="shared" si="3"/>
        <v>9</v>
      </c>
    </row>
    <row r="219" spans="1:12">
      <c r="A219" s="268" t="s">
        <v>489</v>
      </c>
      <c r="B219" s="269" t="s">
        <v>488</v>
      </c>
      <c r="C219" s="227">
        <v>206730055.06</v>
      </c>
      <c r="D219" s="227">
        <v>0</v>
      </c>
      <c r="E219" s="227">
        <v>0</v>
      </c>
      <c r="F219" s="227">
        <v>206730055.06</v>
      </c>
      <c r="G219" s="227">
        <v>0</v>
      </c>
      <c r="H219" s="228">
        <v>206730055.06</v>
      </c>
      <c r="I219" s="133"/>
      <c r="J219" s="133"/>
      <c r="L219" s="133">
        <f t="shared" si="3"/>
        <v>13</v>
      </c>
    </row>
    <row r="220" spans="1:12">
      <c r="A220" s="264" t="s">
        <v>490</v>
      </c>
      <c r="B220" s="265" t="s">
        <v>491</v>
      </c>
      <c r="C220" s="225">
        <v>0</v>
      </c>
      <c r="D220" s="225">
        <v>0</v>
      </c>
      <c r="E220" s="225">
        <v>0</v>
      </c>
      <c r="F220" s="225">
        <v>0</v>
      </c>
      <c r="G220" s="225">
        <v>0</v>
      </c>
      <c r="H220" s="226">
        <v>0</v>
      </c>
      <c r="I220" s="133"/>
      <c r="J220" s="133"/>
      <c r="L220" s="133">
        <f t="shared" si="3"/>
        <v>9</v>
      </c>
    </row>
    <row r="221" spans="1:12">
      <c r="A221" s="268" t="s">
        <v>492</v>
      </c>
      <c r="B221" s="269" t="s">
        <v>491</v>
      </c>
      <c r="C221" s="227">
        <v>0</v>
      </c>
      <c r="D221" s="227">
        <v>0</v>
      </c>
      <c r="E221" s="227">
        <v>0</v>
      </c>
      <c r="F221" s="227">
        <v>0</v>
      </c>
      <c r="G221" s="227">
        <v>0</v>
      </c>
      <c r="H221" s="228">
        <v>0</v>
      </c>
      <c r="I221" s="133"/>
      <c r="J221" s="133"/>
      <c r="L221" s="133">
        <f t="shared" si="3"/>
        <v>13</v>
      </c>
    </row>
    <row r="222" spans="1:12">
      <c r="A222" s="264" t="s">
        <v>493</v>
      </c>
      <c r="B222" s="265" t="s">
        <v>494</v>
      </c>
      <c r="C222" s="225">
        <v>0</v>
      </c>
      <c r="D222" s="225">
        <v>20904200</v>
      </c>
      <c r="E222" s="225">
        <v>20904200</v>
      </c>
      <c r="F222" s="225">
        <v>0</v>
      </c>
      <c r="G222" s="225">
        <v>0</v>
      </c>
      <c r="H222" s="226">
        <v>0</v>
      </c>
      <c r="I222" s="133"/>
      <c r="J222" s="133"/>
      <c r="L222" s="133">
        <f t="shared" si="3"/>
        <v>9</v>
      </c>
    </row>
    <row r="223" spans="1:12">
      <c r="A223" s="268" t="s">
        <v>495</v>
      </c>
      <c r="B223" s="269" t="s">
        <v>496</v>
      </c>
      <c r="C223" s="227">
        <v>0</v>
      </c>
      <c r="D223" s="227">
        <v>17915100</v>
      </c>
      <c r="E223" s="227">
        <v>17915100</v>
      </c>
      <c r="F223" s="227">
        <v>0</v>
      </c>
      <c r="G223" s="227">
        <v>0</v>
      </c>
      <c r="H223" s="228">
        <v>0</v>
      </c>
      <c r="I223" s="133"/>
      <c r="J223" s="133"/>
      <c r="L223" s="133">
        <f t="shared" si="3"/>
        <v>13</v>
      </c>
    </row>
    <row r="224" spans="1:12">
      <c r="A224" s="268" t="s">
        <v>497</v>
      </c>
      <c r="B224" s="269" t="s">
        <v>498</v>
      </c>
      <c r="C224" s="227">
        <v>0</v>
      </c>
      <c r="D224" s="227">
        <v>2989100</v>
      </c>
      <c r="E224" s="227">
        <v>2989100</v>
      </c>
      <c r="F224" s="227">
        <v>0</v>
      </c>
      <c r="G224" s="227">
        <v>0</v>
      </c>
      <c r="H224" s="228">
        <v>0</v>
      </c>
      <c r="I224" s="133"/>
      <c r="J224" s="133"/>
      <c r="L224" s="133">
        <f t="shared" si="3"/>
        <v>13</v>
      </c>
    </row>
    <row r="225" spans="1:12">
      <c r="A225" s="264" t="s">
        <v>499</v>
      </c>
      <c r="B225" s="265" t="s">
        <v>500</v>
      </c>
      <c r="C225" s="225">
        <v>0</v>
      </c>
      <c r="D225" s="225">
        <v>3480350</v>
      </c>
      <c r="E225" s="225">
        <v>3480350</v>
      </c>
      <c r="F225" s="225">
        <v>0</v>
      </c>
      <c r="G225" s="225">
        <v>0</v>
      </c>
      <c r="H225" s="226">
        <v>0</v>
      </c>
      <c r="I225" s="133"/>
      <c r="J225" s="133"/>
      <c r="L225" s="133">
        <f t="shared" si="3"/>
        <v>9</v>
      </c>
    </row>
    <row r="226" spans="1:12">
      <c r="A226" s="268" t="s">
        <v>501</v>
      </c>
      <c r="B226" s="269" t="s">
        <v>500</v>
      </c>
      <c r="C226" s="227">
        <v>0</v>
      </c>
      <c r="D226" s="227">
        <v>3480350</v>
      </c>
      <c r="E226" s="227">
        <v>3480350</v>
      </c>
      <c r="F226" s="227">
        <v>0</v>
      </c>
      <c r="G226" s="227">
        <v>0</v>
      </c>
      <c r="H226" s="228">
        <v>0</v>
      </c>
      <c r="I226" s="133"/>
      <c r="J226" s="133"/>
      <c r="L226" s="133">
        <f t="shared" si="3"/>
        <v>13</v>
      </c>
    </row>
    <row r="227" spans="1:12">
      <c r="A227" s="264" t="s">
        <v>502</v>
      </c>
      <c r="B227" s="265" t="s">
        <v>503</v>
      </c>
      <c r="C227" s="225">
        <v>0</v>
      </c>
      <c r="D227" s="225">
        <v>0</v>
      </c>
      <c r="E227" s="225">
        <v>0</v>
      </c>
      <c r="F227" s="225">
        <v>0</v>
      </c>
      <c r="G227" s="225">
        <v>0</v>
      </c>
      <c r="H227" s="226">
        <v>0</v>
      </c>
      <c r="I227" s="133"/>
      <c r="J227" s="133"/>
      <c r="L227" s="133">
        <f t="shared" si="3"/>
        <v>9</v>
      </c>
    </row>
    <row r="228" spans="1:12">
      <c r="A228" s="268" t="s">
        <v>504</v>
      </c>
      <c r="B228" s="269" t="s">
        <v>503</v>
      </c>
      <c r="C228" s="227">
        <v>0</v>
      </c>
      <c r="D228" s="227">
        <v>0</v>
      </c>
      <c r="E228" s="227">
        <v>0</v>
      </c>
      <c r="F228" s="227">
        <v>0</v>
      </c>
      <c r="G228" s="227">
        <v>0</v>
      </c>
      <c r="H228" s="228">
        <v>0</v>
      </c>
      <c r="I228" s="133"/>
      <c r="J228" s="133"/>
      <c r="L228" s="133">
        <f t="shared" si="3"/>
        <v>13</v>
      </c>
    </row>
    <row r="229" spans="1:12">
      <c r="A229" s="264" t="s">
        <v>505</v>
      </c>
      <c r="B229" s="265" t="s">
        <v>408</v>
      </c>
      <c r="C229" s="225">
        <v>0</v>
      </c>
      <c r="D229" s="225">
        <v>0</v>
      </c>
      <c r="E229" s="225">
        <v>0</v>
      </c>
      <c r="F229" s="225">
        <v>0</v>
      </c>
      <c r="G229" s="225">
        <v>0</v>
      </c>
      <c r="H229" s="226">
        <v>0</v>
      </c>
      <c r="I229" s="133"/>
      <c r="J229" s="133"/>
      <c r="L229" s="133">
        <f t="shared" si="3"/>
        <v>9</v>
      </c>
    </row>
    <row r="230" spans="1:12">
      <c r="A230" s="268" t="s">
        <v>506</v>
      </c>
      <c r="B230" s="269" t="s">
        <v>408</v>
      </c>
      <c r="C230" s="227">
        <v>0</v>
      </c>
      <c r="D230" s="227">
        <v>0</v>
      </c>
      <c r="E230" s="227">
        <v>0</v>
      </c>
      <c r="F230" s="227">
        <v>0</v>
      </c>
      <c r="G230" s="227">
        <v>0</v>
      </c>
      <c r="H230" s="228">
        <v>0</v>
      </c>
      <c r="I230" s="133"/>
      <c r="J230" s="133"/>
      <c r="L230" s="133">
        <f t="shared" si="3"/>
        <v>13</v>
      </c>
    </row>
    <row r="231" spans="1:12">
      <c r="A231" s="264" t="s">
        <v>507</v>
      </c>
      <c r="B231" s="265" t="s">
        <v>414</v>
      </c>
      <c r="C231" s="225">
        <v>181244</v>
      </c>
      <c r="D231" s="225">
        <v>27083344.469999999</v>
      </c>
      <c r="E231" s="225">
        <v>29010288.469999999</v>
      </c>
      <c r="F231" s="225">
        <v>2108188</v>
      </c>
      <c r="G231" s="225">
        <v>2108188</v>
      </c>
      <c r="H231" s="226">
        <v>0</v>
      </c>
      <c r="I231" s="133"/>
      <c r="J231" s="133"/>
      <c r="L231" s="133">
        <f t="shared" si="3"/>
        <v>9</v>
      </c>
    </row>
    <row r="232" spans="1:12">
      <c r="A232" s="268" t="s">
        <v>508</v>
      </c>
      <c r="B232" s="269" t="s">
        <v>414</v>
      </c>
      <c r="C232" s="227">
        <v>181244</v>
      </c>
      <c r="D232" s="227">
        <v>27083344.469999999</v>
      </c>
      <c r="E232" s="227">
        <v>29010288.469999999</v>
      </c>
      <c r="F232" s="227">
        <v>2108188</v>
      </c>
      <c r="G232" s="227">
        <v>2108188</v>
      </c>
      <c r="H232" s="228">
        <v>0</v>
      </c>
      <c r="I232" s="133"/>
      <c r="J232" s="133"/>
      <c r="L232" s="133">
        <f t="shared" si="3"/>
        <v>13</v>
      </c>
    </row>
    <row r="233" spans="1:12">
      <c r="A233" s="264" t="s">
        <v>509</v>
      </c>
      <c r="B233" s="265" t="s">
        <v>510</v>
      </c>
      <c r="C233" s="225">
        <v>0</v>
      </c>
      <c r="D233" s="225">
        <v>0</v>
      </c>
      <c r="E233" s="225">
        <v>0</v>
      </c>
      <c r="F233" s="225">
        <v>0</v>
      </c>
      <c r="G233" s="225">
        <v>0</v>
      </c>
      <c r="H233" s="226">
        <v>0</v>
      </c>
      <c r="I233" s="133"/>
      <c r="J233" s="133"/>
      <c r="L233" s="133">
        <f t="shared" si="3"/>
        <v>9</v>
      </c>
    </row>
    <row r="234" spans="1:12">
      <c r="A234" s="268" t="s">
        <v>511</v>
      </c>
      <c r="B234" s="269" t="s">
        <v>510</v>
      </c>
      <c r="C234" s="227">
        <v>0</v>
      </c>
      <c r="D234" s="227">
        <v>0</v>
      </c>
      <c r="E234" s="227">
        <v>0</v>
      </c>
      <c r="F234" s="227">
        <v>0</v>
      </c>
      <c r="G234" s="227">
        <v>0</v>
      </c>
      <c r="H234" s="228">
        <v>0</v>
      </c>
      <c r="I234" s="133"/>
      <c r="J234" s="133"/>
      <c r="L234" s="133">
        <f t="shared" si="3"/>
        <v>13</v>
      </c>
    </row>
    <row r="235" spans="1:12">
      <c r="A235" s="264" t="s">
        <v>512</v>
      </c>
      <c r="B235" s="265" t="s">
        <v>513</v>
      </c>
      <c r="C235" s="225">
        <v>0</v>
      </c>
      <c r="D235" s="225">
        <v>9234928.5099999998</v>
      </c>
      <c r="E235" s="225">
        <v>9234928.5099999998</v>
      </c>
      <c r="F235" s="225">
        <v>0</v>
      </c>
      <c r="G235" s="225">
        <v>0</v>
      </c>
      <c r="H235" s="226">
        <v>0</v>
      </c>
      <c r="I235" s="133"/>
      <c r="J235" s="133"/>
      <c r="L235" s="133">
        <f t="shared" si="3"/>
        <v>9</v>
      </c>
    </row>
    <row r="236" spans="1:12">
      <c r="A236" s="268" t="s">
        <v>514</v>
      </c>
      <c r="B236" s="269" t="s">
        <v>513</v>
      </c>
      <c r="C236" s="227">
        <v>0</v>
      </c>
      <c r="D236" s="227">
        <v>9234928.5099999998</v>
      </c>
      <c r="E236" s="227">
        <v>9234928.5099999998</v>
      </c>
      <c r="F236" s="227">
        <v>0</v>
      </c>
      <c r="G236" s="227">
        <v>0</v>
      </c>
      <c r="H236" s="228">
        <v>0</v>
      </c>
      <c r="I236" s="133"/>
      <c r="J236" s="133"/>
      <c r="L236" s="133">
        <f t="shared" si="3"/>
        <v>13</v>
      </c>
    </row>
    <row r="237" spans="1:12">
      <c r="A237" s="264" t="s">
        <v>515</v>
      </c>
      <c r="B237" s="265" t="s">
        <v>516</v>
      </c>
      <c r="C237" s="225">
        <v>0</v>
      </c>
      <c r="D237" s="225">
        <v>0</v>
      </c>
      <c r="E237" s="225">
        <v>0</v>
      </c>
      <c r="F237" s="225">
        <v>0</v>
      </c>
      <c r="G237" s="225">
        <v>0</v>
      </c>
      <c r="H237" s="226">
        <v>0</v>
      </c>
      <c r="I237" s="133"/>
      <c r="J237" s="133"/>
      <c r="L237" s="133">
        <f t="shared" si="3"/>
        <v>9</v>
      </c>
    </row>
    <row r="238" spans="1:12">
      <c r="A238" s="268" t="s">
        <v>517</v>
      </c>
      <c r="B238" s="269" t="s">
        <v>516</v>
      </c>
      <c r="C238" s="227">
        <v>0</v>
      </c>
      <c r="D238" s="227">
        <v>0</v>
      </c>
      <c r="E238" s="227">
        <v>0</v>
      </c>
      <c r="F238" s="227">
        <v>0</v>
      </c>
      <c r="G238" s="227">
        <v>0</v>
      </c>
      <c r="H238" s="228">
        <v>0</v>
      </c>
      <c r="I238" s="133"/>
      <c r="J238" s="133"/>
      <c r="L238" s="133">
        <f t="shared" si="3"/>
        <v>13</v>
      </c>
    </row>
    <row r="239" spans="1:12">
      <c r="A239" s="137" t="s">
        <v>42</v>
      </c>
      <c r="B239" s="138" t="s">
        <v>43</v>
      </c>
      <c r="C239" s="221">
        <v>1506138113.6800001</v>
      </c>
      <c r="D239" s="221">
        <v>665218601</v>
      </c>
      <c r="E239" s="221">
        <v>801094305.88</v>
      </c>
      <c r="F239" s="221">
        <v>1642013818.5599999</v>
      </c>
      <c r="G239" s="221">
        <v>1642013818.5599999</v>
      </c>
      <c r="H239" s="222">
        <v>0</v>
      </c>
      <c r="I239" s="133"/>
      <c r="J239" s="133"/>
      <c r="L239" s="133">
        <f t="shared" si="3"/>
        <v>3</v>
      </c>
    </row>
    <row r="240" spans="1:12">
      <c r="A240" s="202" t="s">
        <v>45</v>
      </c>
      <c r="B240" s="199" t="s">
        <v>46</v>
      </c>
      <c r="C240" s="223">
        <v>1506138113.6800001</v>
      </c>
      <c r="D240" s="223">
        <v>665218601</v>
      </c>
      <c r="E240" s="223">
        <v>801094305.88</v>
      </c>
      <c r="F240" s="223">
        <v>1642013818.5599999</v>
      </c>
      <c r="G240" s="223">
        <v>1642013818.5599999</v>
      </c>
      <c r="H240" s="224">
        <v>0</v>
      </c>
      <c r="I240" s="133"/>
      <c r="J240" s="133"/>
      <c r="L240" s="133">
        <f t="shared" si="3"/>
        <v>6</v>
      </c>
    </row>
    <row r="241" spans="1:12">
      <c r="A241" s="264" t="s">
        <v>518</v>
      </c>
      <c r="B241" s="265" t="s">
        <v>519</v>
      </c>
      <c r="C241" s="225">
        <v>0</v>
      </c>
      <c r="D241" s="225">
        <v>300459670.54000002</v>
      </c>
      <c r="E241" s="225">
        <v>300459670.54000002</v>
      </c>
      <c r="F241" s="225">
        <v>0</v>
      </c>
      <c r="G241" s="225">
        <v>0</v>
      </c>
      <c r="H241" s="226">
        <v>0</v>
      </c>
      <c r="I241" s="133"/>
      <c r="J241" s="133"/>
      <c r="L241" s="133">
        <f t="shared" si="3"/>
        <v>9</v>
      </c>
    </row>
    <row r="242" spans="1:12">
      <c r="A242" s="268" t="s">
        <v>520</v>
      </c>
      <c r="B242" s="269" t="s">
        <v>519</v>
      </c>
      <c r="C242" s="227">
        <v>0</v>
      </c>
      <c r="D242" s="227">
        <v>300459670.54000002</v>
      </c>
      <c r="E242" s="227">
        <v>300459670.54000002</v>
      </c>
      <c r="F242" s="227">
        <v>0</v>
      </c>
      <c r="G242" s="227">
        <v>0</v>
      </c>
      <c r="H242" s="228">
        <v>0</v>
      </c>
      <c r="I242" s="133"/>
      <c r="J242" s="133"/>
      <c r="L242" s="133">
        <f t="shared" si="3"/>
        <v>13</v>
      </c>
    </row>
    <row r="243" spans="1:12">
      <c r="A243" s="264" t="s">
        <v>521</v>
      </c>
      <c r="B243" s="265" t="s">
        <v>522</v>
      </c>
      <c r="C243" s="225">
        <v>80088969.140000001</v>
      </c>
      <c r="D243" s="225">
        <v>49754019</v>
      </c>
      <c r="E243" s="225">
        <v>58585705.590000004</v>
      </c>
      <c r="F243" s="225">
        <v>88920655.730000004</v>
      </c>
      <c r="G243" s="225">
        <v>88920655.730000004</v>
      </c>
      <c r="H243" s="226">
        <v>0</v>
      </c>
      <c r="I243" s="133"/>
      <c r="J243" s="133"/>
      <c r="L243" s="133">
        <f t="shared" si="3"/>
        <v>9</v>
      </c>
    </row>
    <row r="244" spans="1:12">
      <c r="A244" s="268" t="s">
        <v>523</v>
      </c>
      <c r="B244" s="269" t="s">
        <v>522</v>
      </c>
      <c r="C244" s="227">
        <v>80088969.140000001</v>
      </c>
      <c r="D244" s="227">
        <v>49754019</v>
      </c>
      <c r="E244" s="227">
        <v>58585705.590000004</v>
      </c>
      <c r="F244" s="227">
        <v>88920655.730000004</v>
      </c>
      <c r="G244" s="227">
        <v>88920655.730000004</v>
      </c>
      <c r="H244" s="228">
        <v>0</v>
      </c>
      <c r="I244" s="133"/>
      <c r="J244" s="133"/>
      <c r="L244" s="133">
        <f t="shared" si="3"/>
        <v>13</v>
      </c>
    </row>
    <row r="245" spans="1:12">
      <c r="A245" s="264" t="s">
        <v>524</v>
      </c>
      <c r="B245" s="265" t="s">
        <v>525</v>
      </c>
      <c r="C245" s="225">
        <v>428130934.56</v>
      </c>
      <c r="D245" s="225">
        <v>44153623</v>
      </c>
      <c r="E245" s="225">
        <v>61964228.600000001</v>
      </c>
      <c r="F245" s="225">
        <v>445941540.16000003</v>
      </c>
      <c r="G245" s="225">
        <v>445941540.16000003</v>
      </c>
      <c r="H245" s="226">
        <v>0</v>
      </c>
      <c r="I245" s="133"/>
      <c r="J245" s="133"/>
      <c r="L245" s="133">
        <f t="shared" si="3"/>
        <v>9</v>
      </c>
    </row>
    <row r="246" spans="1:12">
      <c r="A246" s="268" t="s">
        <v>526</v>
      </c>
      <c r="B246" s="269" t="s">
        <v>525</v>
      </c>
      <c r="C246" s="227">
        <v>428130934.56</v>
      </c>
      <c r="D246" s="227">
        <v>44153623</v>
      </c>
      <c r="E246" s="227">
        <v>61964228.600000001</v>
      </c>
      <c r="F246" s="227">
        <v>445941540.16000003</v>
      </c>
      <c r="G246" s="227">
        <v>445941540.16000003</v>
      </c>
      <c r="H246" s="228">
        <v>0</v>
      </c>
      <c r="I246" s="133"/>
      <c r="J246" s="133"/>
      <c r="L246" s="133">
        <f t="shared" si="3"/>
        <v>13</v>
      </c>
    </row>
    <row r="247" spans="1:12">
      <c r="A247" s="264" t="s">
        <v>527</v>
      </c>
      <c r="B247" s="265" t="s">
        <v>528</v>
      </c>
      <c r="C247" s="225">
        <v>367407838.77999997</v>
      </c>
      <c r="D247" s="225">
        <v>29492412</v>
      </c>
      <c r="E247" s="225">
        <v>46092570.689999998</v>
      </c>
      <c r="F247" s="225">
        <v>384007997.47000003</v>
      </c>
      <c r="G247" s="225">
        <v>384007997.47000003</v>
      </c>
      <c r="H247" s="226">
        <v>0</v>
      </c>
      <c r="I247" s="133"/>
      <c r="J247" s="133"/>
      <c r="L247" s="133">
        <f t="shared" si="3"/>
        <v>9</v>
      </c>
    </row>
    <row r="248" spans="1:12">
      <c r="A248" s="268" t="s">
        <v>529</v>
      </c>
      <c r="B248" s="269" t="s">
        <v>528</v>
      </c>
      <c r="C248" s="227">
        <v>367407838.77999997</v>
      </c>
      <c r="D248" s="227">
        <v>29492412</v>
      </c>
      <c r="E248" s="227">
        <v>46092570.689999998</v>
      </c>
      <c r="F248" s="227">
        <v>384007997.47000003</v>
      </c>
      <c r="G248" s="227">
        <v>384007997.47000003</v>
      </c>
      <c r="H248" s="228">
        <v>0</v>
      </c>
      <c r="I248" s="133"/>
      <c r="J248" s="133"/>
      <c r="L248" s="133">
        <f t="shared" si="3"/>
        <v>13</v>
      </c>
    </row>
    <row r="249" spans="1:12">
      <c r="A249" s="264" t="s">
        <v>530</v>
      </c>
      <c r="B249" s="265" t="s">
        <v>531</v>
      </c>
      <c r="C249" s="225">
        <v>240856597.66</v>
      </c>
      <c r="D249" s="225">
        <v>0</v>
      </c>
      <c r="E249" s="225">
        <v>26223778.34</v>
      </c>
      <c r="F249" s="225">
        <v>267080376</v>
      </c>
      <c r="G249" s="225">
        <v>267080376</v>
      </c>
      <c r="H249" s="226">
        <v>0</v>
      </c>
      <c r="I249" s="133"/>
      <c r="J249" s="133"/>
      <c r="L249" s="133">
        <f t="shared" si="3"/>
        <v>9</v>
      </c>
    </row>
    <row r="250" spans="1:12">
      <c r="A250" s="268" t="s">
        <v>532</v>
      </c>
      <c r="B250" s="269" t="s">
        <v>531</v>
      </c>
      <c r="C250" s="227">
        <v>240856597.66</v>
      </c>
      <c r="D250" s="227">
        <v>0</v>
      </c>
      <c r="E250" s="227">
        <v>26223778.34</v>
      </c>
      <c r="F250" s="227">
        <v>267080376</v>
      </c>
      <c r="G250" s="227">
        <v>267080376</v>
      </c>
      <c r="H250" s="228">
        <v>0</v>
      </c>
      <c r="I250" s="133"/>
      <c r="J250" s="133"/>
      <c r="L250" s="133">
        <f t="shared" si="3"/>
        <v>13</v>
      </c>
    </row>
    <row r="251" spans="1:12">
      <c r="A251" s="264" t="s">
        <v>533</v>
      </c>
      <c r="B251" s="265" t="s">
        <v>534</v>
      </c>
      <c r="C251" s="225">
        <v>255743954.69</v>
      </c>
      <c r="D251" s="225">
        <v>0</v>
      </c>
      <c r="E251" s="225">
        <v>54225281.060000002</v>
      </c>
      <c r="F251" s="225">
        <v>309969235.75</v>
      </c>
      <c r="G251" s="225">
        <v>309969235.75</v>
      </c>
      <c r="H251" s="226">
        <v>0</v>
      </c>
      <c r="I251" s="133"/>
      <c r="J251" s="133"/>
      <c r="L251" s="133">
        <f t="shared" si="3"/>
        <v>9</v>
      </c>
    </row>
    <row r="252" spans="1:12">
      <c r="A252" s="268" t="s">
        <v>535</v>
      </c>
      <c r="B252" s="269" t="s">
        <v>534</v>
      </c>
      <c r="C252" s="227">
        <v>255743954.69</v>
      </c>
      <c r="D252" s="227">
        <v>0</v>
      </c>
      <c r="E252" s="227">
        <v>54225281.060000002</v>
      </c>
      <c r="F252" s="227">
        <v>309969235.75</v>
      </c>
      <c r="G252" s="227">
        <v>309969235.75</v>
      </c>
      <c r="H252" s="228">
        <v>0</v>
      </c>
      <c r="I252" s="133"/>
      <c r="J252" s="133"/>
      <c r="L252" s="133">
        <f t="shared" si="3"/>
        <v>13</v>
      </c>
    </row>
    <row r="253" spans="1:12">
      <c r="A253" s="264" t="s">
        <v>536</v>
      </c>
      <c r="B253" s="265" t="s">
        <v>353</v>
      </c>
      <c r="C253" s="225">
        <v>0</v>
      </c>
      <c r="D253" s="225">
        <v>14963999.24</v>
      </c>
      <c r="E253" s="225">
        <v>14963999.24</v>
      </c>
      <c r="F253" s="225">
        <v>0</v>
      </c>
      <c r="G253" s="225">
        <v>0</v>
      </c>
      <c r="H253" s="226">
        <v>0</v>
      </c>
      <c r="I253" s="133"/>
      <c r="J253" s="133"/>
      <c r="L253" s="133">
        <f t="shared" si="3"/>
        <v>9</v>
      </c>
    </row>
    <row r="254" spans="1:12">
      <c r="A254" s="268" t="s">
        <v>537</v>
      </c>
      <c r="B254" s="269" t="s">
        <v>353</v>
      </c>
      <c r="C254" s="227">
        <v>0</v>
      </c>
      <c r="D254" s="227">
        <v>14963999.24</v>
      </c>
      <c r="E254" s="227">
        <v>14963999.24</v>
      </c>
      <c r="F254" s="227">
        <v>0</v>
      </c>
      <c r="G254" s="227">
        <v>0</v>
      </c>
      <c r="H254" s="228">
        <v>0</v>
      </c>
      <c r="I254" s="133"/>
      <c r="J254" s="133"/>
      <c r="L254" s="133">
        <f t="shared" si="3"/>
        <v>13</v>
      </c>
    </row>
    <row r="255" spans="1:12">
      <c r="A255" s="264" t="s">
        <v>538</v>
      </c>
      <c r="B255" s="265" t="s">
        <v>539</v>
      </c>
      <c r="C255" s="225">
        <v>133909818.84999999</v>
      </c>
      <c r="D255" s="225">
        <v>8676513</v>
      </c>
      <c r="E255" s="225">
        <v>20860707.600000001</v>
      </c>
      <c r="F255" s="225">
        <v>146094013.44999999</v>
      </c>
      <c r="G255" s="225">
        <v>146094013.44999999</v>
      </c>
      <c r="H255" s="226">
        <v>0</v>
      </c>
      <c r="I255" s="133"/>
      <c r="J255" s="133"/>
      <c r="L255" s="133">
        <f t="shared" si="3"/>
        <v>9</v>
      </c>
    </row>
    <row r="256" spans="1:12">
      <c r="A256" s="268" t="s">
        <v>540</v>
      </c>
      <c r="B256" s="269" t="s">
        <v>539</v>
      </c>
      <c r="C256" s="227">
        <v>97059242.450000003</v>
      </c>
      <c r="D256" s="227">
        <v>5646811</v>
      </c>
      <c r="E256" s="227">
        <v>16610948.380000001</v>
      </c>
      <c r="F256" s="227">
        <v>108023379.83</v>
      </c>
      <c r="G256" s="227">
        <v>108023379.83</v>
      </c>
      <c r="H256" s="228">
        <v>0</v>
      </c>
      <c r="I256" s="133"/>
      <c r="J256" s="133"/>
      <c r="L256" s="133">
        <f t="shared" si="3"/>
        <v>13</v>
      </c>
    </row>
    <row r="257" spans="1:12">
      <c r="A257" s="268" t="s">
        <v>541</v>
      </c>
      <c r="B257" s="269" t="s">
        <v>542</v>
      </c>
      <c r="C257" s="227">
        <v>36850576.399999999</v>
      </c>
      <c r="D257" s="227">
        <v>3029702</v>
      </c>
      <c r="E257" s="227">
        <v>4249759.22</v>
      </c>
      <c r="F257" s="227">
        <v>38070633.619999997</v>
      </c>
      <c r="G257" s="227">
        <v>38070633.619999997</v>
      </c>
      <c r="H257" s="228">
        <v>0</v>
      </c>
      <c r="I257" s="133"/>
      <c r="J257" s="133"/>
      <c r="L257" s="133">
        <f t="shared" si="3"/>
        <v>13</v>
      </c>
    </row>
    <row r="258" spans="1:12">
      <c r="A258" s="264" t="s">
        <v>543</v>
      </c>
      <c r="B258" s="265" t="s">
        <v>544</v>
      </c>
      <c r="C258" s="225">
        <v>0</v>
      </c>
      <c r="D258" s="225">
        <v>73359164.219999999</v>
      </c>
      <c r="E258" s="225">
        <v>73359164.219999999</v>
      </c>
      <c r="F258" s="225">
        <v>0</v>
      </c>
      <c r="G258" s="225">
        <v>0</v>
      </c>
      <c r="H258" s="226">
        <v>0</v>
      </c>
      <c r="I258" s="133"/>
      <c r="J258" s="133"/>
      <c r="L258" s="133">
        <f t="shared" si="3"/>
        <v>9</v>
      </c>
    </row>
    <row r="259" spans="1:12">
      <c r="A259" s="268" t="s">
        <v>545</v>
      </c>
      <c r="B259" s="269" t="s">
        <v>544</v>
      </c>
      <c r="C259" s="227">
        <v>0</v>
      </c>
      <c r="D259" s="227">
        <v>73359164.219999999</v>
      </c>
      <c r="E259" s="227">
        <v>73359164.219999999</v>
      </c>
      <c r="F259" s="227">
        <v>0</v>
      </c>
      <c r="G259" s="227">
        <v>0</v>
      </c>
      <c r="H259" s="228">
        <v>0</v>
      </c>
      <c r="I259" s="133"/>
      <c r="J259" s="133"/>
      <c r="L259" s="133">
        <f t="shared" si="3"/>
        <v>13</v>
      </c>
    </row>
    <row r="260" spans="1:12">
      <c r="A260" s="264" t="s">
        <v>546</v>
      </c>
      <c r="B260" s="265" t="s">
        <v>547</v>
      </c>
      <c r="C260" s="225">
        <v>0</v>
      </c>
      <c r="D260" s="225">
        <v>2985900</v>
      </c>
      <c r="E260" s="225">
        <v>2985900</v>
      </c>
      <c r="F260" s="225">
        <v>0</v>
      </c>
      <c r="G260" s="225">
        <v>0</v>
      </c>
      <c r="H260" s="226">
        <v>0</v>
      </c>
      <c r="I260" s="133"/>
      <c r="J260" s="133"/>
      <c r="L260" s="133">
        <f t="shared" si="3"/>
        <v>9</v>
      </c>
    </row>
    <row r="261" spans="1:12">
      <c r="A261" s="268" t="s">
        <v>548</v>
      </c>
      <c r="B261" s="269" t="s">
        <v>547</v>
      </c>
      <c r="C261" s="227">
        <v>0</v>
      </c>
      <c r="D261" s="227">
        <v>2985900</v>
      </c>
      <c r="E261" s="227">
        <v>2985900</v>
      </c>
      <c r="F261" s="227">
        <v>0</v>
      </c>
      <c r="G261" s="227">
        <v>0</v>
      </c>
      <c r="H261" s="228">
        <v>0</v>
      </c>
      <c r="I261" s="133"/>
      <c r="J261" s="133"/>
      <c r="L261" s="133">
        <f t="shared" si="3"/>
        <v>13</v>
      </c>
    </row>
    <row r="262" spans="1:12">
      <c r="A262" s="264" t="s">
        <v>549</v>
      </c>
      <c r="B262" s="265" t="s">
        <v>550</v>
      </c>
      <c r="C262" s="225">
        <v>0</v>
      </c>
      <c r="D262" s="225">
        <v>0</v>
      </c>
      <c r="E262" s="225">
        <v>0</v>
      </c>
      <c r="F262" s="225">
        <v>0</v>
      </c>
      <c r="G262" s="225">
        <v>0</v>
      </c>
      <c r="H262" s="226">
        <v>0</v>
      </c>
      <c r="I262" s="133"/>
      <c r="J262" s="133"/>
      <c r="L262" s="133">
        <f t="shared" si="3"/>
        <v>9</v>
      </c>
    </row>
    <row r="263" spans="1:12">
      <c r="A263" s="268" t="s">
        <v>551</v>
      </c>
      <c r="B263" s="269" t="s">
        <v>550</v>
      </c>
      <c r="C263" s="227">
        <v>0</v>
      </c>
      <c r="D263" s="227">
        <v>0</v>
      </c>
      <c r="E263" s="227">
        <v>0</v>
      </c>
      <c r="F263" s="227">
        <v>0</v>
      </c>
      <c r="G263" s="227">
        <v>0</v>
      </c>
      <c r="H263" s="228">
        <v>0</v>
      </c>
      <c r="I263" s="133"/>
      <c r="J263" s="133"/>
      <c r="L263" s="133">
        <f t="shared" si="3"/>
        <v>13</v>
      </c>
    </row>
    <row r="264" spans="1:12">
      <c r="A264" s="264" t="s">
        <v>552</v>
      </c>
      <c r="B264" s="265" t="s">
        <v>553</v>
      </c>
      <c r="C264" s="225">
        <v>0</v>
      </c>
      <c r="D264" s="225">
        <v>68636000</v>
      </c>
      <c r="E264" s="225">
        <v>68636000</v>
      </c>
      <c r="F264" s="225">
        <v>0</v>
      </c>
      <c r="G264" s="225">
        <v>0</v>
      </c>
      <c r="H264" s="226">
        <v>0</v>
      </c>
      <c r="I264" s="133"/>
      <c r="J264" s="133"/>
      <c r="L264" s="133">
        <f t="shared" ref="L264:L327" si="4">+LEN(A264)</f>
        <v>9</v>
      </c>
    </row>
    <row r="265" spans="1:12">
      <c r="A265" s="268" t="s">
        <v>554</v>
      </c>
      <c r="B265" s="269" t="s">
        <v>553</v>
      </c>
      <c r="C265" s="227">
        <v>0</v>
      </c>
      <c r="D265" s="227">
        <v>68636000</v>
      </c>
      <c r="E265" s="227">
        <v>68636000</v>
      </c>
      <c r="F265" s="227">
        <v>0</v>
      </c>
      <c r="G265" s="227">
        <v>0</v>
      </c>
      <c r="H265" s="228">
        <v>0</v>
      </c>
      <c r="I265" s="133"/>
      <c r="J265" s="133"/>
      <c r="L265" s="133">
        <f t="shared" si="4"/>
        <v>13</v>
      </c>
    </row>
    <row r="266" spans="1:12">
      <c r="A266" s="264" t="s">
        <v>555</v>
      </c>
      <c r="B266" s="265" t="s">
        <v>556</v>
      </c>
      <c r="C266" s="225">
        <v>0</v>
      </c>
      <c r="D266" s="225">
        <v>48850900</v>
      </c>
      <c r="E266" s="225">
        <v>48850900</v>
      </c>
      <c r="F266" s="225">
        <v>0</v>
      </c>
      <c r="G266" s="225">
        <v>0</v>
      </c>
      <c r="H266" s="226">
        <v>0</v>
      </c>
      <c r="I266" s="133"/>
      <c r="J266" s="133"/>
      <c r="L266" s="133">
        <f t="shared" si="4"/>
        <v>9</v>
      </c>
    </row>
    <row r="267" spans="1:12">
      <c r="A267" s="268" t="s">
        <v>557</v>
      </c>
      <c r="B267" s="269" t="s">
        <v>556</v>
      </c>
      <c r="C267" s="227">
        <v>0</v>
      </c>
      <c r="D267" s="227">
        <v>48850900</v>
      </c>
      <c r="E267" s="227">
        <v>48850900</v>
      </c>
      <c r="F267" s="227">
        <v>0</v>
      </c>
      <c r="G267" s="227">
        <v>0</v>
      </c>
      <c r="H267" s="228">
        <v>0</v>
      </c>
      <c r="I267" s="133"/>
      <c r="J267" s="133"/>
      <c r="L267" s="133">
        <f t="shared" si="4"/>
        <v>13</v>
      </c>
    </row>
    <row r="268" spans="1:12">
      <c r="A268" s="264" t="s">
        <v>558</v>
      </c>
      <c r="B268" s="265" t="s">
        <v>559</v>
      </c>
      <c r="C268" s="225">
        <v>0</v>
      </c>
      <c r="D268" s="225">
        <v>23886400</v>
      </c>
      <c r="E268" s="225">
        <v>23886400</v>
      </c>
      <c r="F268" s="225">
        <v>0</v>
      </c>
      <c r="G268" s="225">
        <v>0</v>
      </c>
      <c r="H268" s="226">
        <v>0</v>
      </c>
      <c r="I268" s="133"/>
      <c r="J268" s="133"/>
      <c r="L268" s="133">
        <f t="shared" si="4"/>
        <v>9</v>
      </c>
    </row>
    <row r="269" spans="1:12">
      <c r="A269" s="268" t="s">
        <v>560</v>
      </c>
      <c r="B269" s="269" t="s">
        <v>559</v>
      </c>
      <c r="C269" s="227">
        <v>0</v>
      </c>
      <c r="D269" s="227">
        <v>23886400</v>
      </c>
      <c r="E269" s="227">
        <v>23886400</v>
      </c>
      <c r="F269" s="227">
        <v>0</v>
      </c>
      <c r="G269" s="227">
        <v>0</v>
      </c>
      <c r="H269" s="228">
        <v>0</v>
      </c>
      <c r="I269" s="133"/>
      <c r="J269" s="133"/>
      <c r="L269" s="133">
        <f t="shared" si="4"/>
        <v>13</v>
      </c>
    </row>
    <row r="270" spans="1:12">
      <c r="A270" s="264" t="s">
        <v>561</v>
      </c>
      <c r="B270" s="265" t="s">
        <v>562</v>
      </c>
      <c r="C270" s="225">
        <v>0</v>
      </c>
      <c r="D270" s="225">
        <v>0</v>
      </c>
      <c r="E270" s="225">
        <v>0</v>
      </c>
      <c r="F270" s="225">
        <v>0</v>
      </c>
      <c r="G270" s="225">
        <v>0</v>
      </c>
      <c r="H270" s="226">
        <v>0</v>
      </c>
      <c r="I270" s="133"/>
      <c r="J270" s="133"/>
      <c r="L270" s="133">
        <f t="shared" si="4"/>
        <v>9</v>
      </c>
    </row>
    <row r="271" spans="1:12">
      <c r="A271" s="268" t="s">
        <v>563</v>
      </c>
      <c r="B271" s="269" t="s">
        <v>562</v>
      </c>
      <c r="C271" s="227">
        <v>0</v>
      </c>
      <c r="D271" s="227">
        <v>0</v>
      </c>
      <c r="E271" s="227">
        <v>0</v>
      </c>
      <c r="F271" s="227">
        <v>0</v>
      </c>
      <c r="G271" s="227">
        <v>0</v>
      </c>
      <c r="H271" s="228">
        <v>0</v>
      </c>
      <c r="I271" s="133"/>
      <c r="J271" s="133"/>
      <c r="L271" s="133">
        <f t="shared" si="4"/>
        <v>13</v>
      </c>
    </row>
    <row r="272" spans="1:12">
      <c r="A272" s="137" t="s">
        <v>63</v>
      </c>
      <c r="B272" s="138" t="s">
        <v>69</v>
      </c>
      <c r="C272" s="221">
        <v>8547159678</v>
      </c>
      <c r="D272" s="221">
        <v>0</v>
      </c>
      <c r="E272" s="221">
        <v>92179058</v>
      </c>
      <c r="F272" s="221">
        <v>8639338736</v>
      </c>
      <c r="G272" s="221">
        <v>0</v>
      </c>
      <c r="H272" s="222">
        <v>8639338736</v>
      </c>
      <c r="I272" s="133"/>
      <c r="J272" s="133"/>
      <c r="L272" s="133">
        <f t="shared" si="4"/>
        <v>3</v>
      </c>
    </row>
    <row r="273" spans="1:12">
      <c r="A273" s="202" t="s">
        <v>70</v>
      </c>
      <c r="B273" s="199" t="s">
        <v>71</v>
      </c>
      <c r="C273" s="223">
        <v>8547159678</v>
      </c>
      <c r="D273" s="223">
        <v>0</v>
      </c>
      <c r="E273" s="223">
        <v>92179058</v>
      </c>
      <c r="F273" s="223">
        <v>8639338736</v>
      </c>
      <c r="G273" s="223">
        <v>0</v>
      </c>
      <c r="H273" s="224">
        <v>8639338736</v>
      </c>
      <c r="I273" s="133"/>
      <c r="J273" s="133"/>
      <c r="L273" s="133">
        <f t="shared" si="4"/>
        <v>6</v>
      </c>
    </row>
    <row r="274" spans="1:12">
      <c r="A274" s="264" t="s">
        <v>564</v>
      </c>
      <c r="B274" s="265" t="s">
        <v>565</v>
      </c>
      <c r="C274" s="225">
        <v>8547159678</v>
      </c>
      <c r="D274" s="225">
        <v>0</v>
      </c>
      <c r="E274" s="225">
        <v>92179058</v>
      </c>
      <c r="F274" s="225">
        <v>8639338736</v>
      </c>
      <c r="G274" s="225">
        <v>0</v>
      </c>
      <c r="H274" s="226">
        <v>8639338736</v>
      </c>
      <c r="I274" s="133"/>
      <c r="J274" s="133"/>
      <c r="L274" s="133">
        <f t="shared" si="4"/>
        <v>9</v>
      </c>
    </row>
    <row r="275" spans="1:12">
      <c r="A275" s="268" t="s">
        <v>566</v>
      </c>
      <c r="B275" s="269" t="s">
        <v>565</v>
      </c>
      <c r="C275" s="227">
        <v>8547159678</v>
      </c>
      <c r="D275" s="227">
        <v>0</v>
      </c>
      <c r="E275" s="227">
        <v>92179058</v>
      </c>
      <c r="F275" s="227">
        <v>8639338736</v>
      </c>
      <c r="G275" s="227">
        <v>0</v>
      </c>
      <c r="H275" s="228">
        <v>8639338736</v>
      </c>
      <c r="I275" s="133"/>
      <c r="J275" s="133"/>
      <c r="L275" s="133">
        <f t="shared" si="4"/>
        <v>13</v>
      </c>
    </row>
    <row r="276" spans="1:12">
      <c r="A276" s="137" t="s">
        <v>49</v>
      </c>
      <c r="B276" s="138" t="s">
        <v>50</v>
      </c>
      <c r="C276" s="221">
        <v>9312583121.3799992</v>
      </c>
      <c r="D276" s="221">
        <v>0</v>
      </c>
      <c r="E276" s="221">
        <v>196843403</v>
      </c>
      <c r="F276" s="221">
        <v>9509426524.3799992</v>
      </c>
      <c r="G276" s="221">
        <v>9509426524.3799992</v>
      </c>
      <c r="H276" s="222">
        <v>0</v>
      </c>
      <c r="I276" s="133"/>
      <c r="J276" s="133"/>
      <c r="L276" s="133">
        <f t="shared" si="4"/>
        <v>3</v>
      </c>
    </row>
    <row r="277" spans="1:12">
      <c r="A277" s="202" t="s">
        <v>53</v>
      </c>
      <c r="B277" s="199" t="s">
        <v>54</v>
      </c>
      <c r="C277" s="223">
        <v>9312583121.3799992</v>
      </c>
      <c r="D277" s="223">
        <v>0</v>
      </c>
      <c r="E277" s="223">
        <v>196843403</v>
      </c>
      <c r="F277" s="223">
        <v>9509426524.3799992</v>
      </c>
      <c r="G277" s="223">
        <v>9509426524.3799992</v>
      </c>
      <c r="H277" s="224">
        <v>0</v>
      </c>
      <c r="I277" s="133"/>
      <c r="J277" s="133"/>
      <c r="L277" s="133">
        <f t="shared" si="4"/>
        <v>6</v>
      </c>
    </row>
    <row r="278" spans="1:12">
      <c r="A278" s="264" t="s">
        <v>567</v>
      </c>
      <c r="B278" s="265" t="s">
        <v>232</v>
      </c>
      <c r="C278" s="225">
        <v>9312583121.3799992</v>
      </c>
      <c r="D278" s="225">
        <v>0</v>
      </c>
      <c r="E278" s="225">
        <v>196843403</v>
      </c>
      <c r="F278" s="225">
        <v>9509426524.3799992</v>
      </c>
      <c r="G278" s="225">
        <v>9509426524.3799992</v>
      </c>
      <c r="H278" s="226">
        <v>0</v>
      </c>
      <c r="I278" s="133"/>
      <c r="J278" s="133"/>
      <c r="L278" s="133">
        <f t="shared" si="4"/>
        <v>9</v>
      </c>
    </row>
    <row r="279" spans="1:12">
      <c r="A279" s="268" t="s">
        <v>568</v>
      </c>
      <c r="B279" s="269" t="s">
        <v>232</v>
      </c>
      <c r="C279" s="227">
        <v>9312583121.3799992</v>
      </c>
      <c r="D279" s="227">
        <v>0</v>
      </c>
      <c r="E279" s="227">
        <v>196843403</v>
      </c>
      <c r="F279" s="227">
        <v>9509426524.3799992</v>
      </c>
      <c r="G279" s="227">
        <v>9509426524.3799992</v>
      </c>
      <c r="H279" s="228">
        <v>0</v>
      </c>
      <c r="I279" s="133"/>
      <c r="J279" s="133"/>
      <c r="L279" s="133">
        <f t="shared" si="4"/>
        <v>13</v>
      </c>
    </row>
    <row r="280" spans="1:12">
      <c r="A280" s="368" t="s">
        <v>569</v>
      </c>
      <c r="B280" s="369" t="s">
        <v>79</v>
      </c>
      <c r="C280" s="370">
        <v>15085817316.82</v>
      </c>
      <c r="D280" s="370">
        <v>0</v>
      </c>
      <c r="E280" s="370">
        <v>0</v>
      </c>
      <c r="F280" s="370">
        <v>15085817316.82</v>
      </c>
      <c r="G280" s="370">
        <v>0</v>
      </c>
      <c r="H280" s="371">
        <v>15085817316.82</v>
      </c>
      <c r="I280" s="133"/>
      <c r="J280" s="133"/>
      <c r="L280" s="133">
        <f t="shared" si="4"/>
        <v>1</v>
      </c>
    </row>
    <row r="281" spans="1:12">
      <c r="A281" s="137" t="s">
        <v>82</v>
      </c>
      <c r="B281" s="138" t="s">
        <v>83</v>
      </c>
      <c r="C281" s="221">
        <v>15085817316.82</v>
      </c>
      <c r="D281" s="221">
        <v>0</v>
      </c>
      <c r="E281" s="221">
        <v>0</v>
      </c>
      <c r="F281" s="221">
        <v>15085817316.82</v>
      </c>
      <c r="G281" s="221">
        <v>0</v>
      </c>
      <c r="H281" s="222">
        <v>15085817316.82</v>
      </c>
      <c r="I281" s="133"/>
      <c r="J281" s="133"/>
      <c r="L281" s="133">
        <f t="shared" si="4"/>
        <v>3</v>
      </c>
    </row>
    <row r="282" spans="1:12">
      <c r="A282" s="202" t="s">
        <v>86</v>
      </c>
      <c r="B282" s="199" t="s">
        <v>87</v>
      </c>
      <c r="C282" s="223">
        <v>12771061542.1</v>
      </c>
      <c r="D282" s="223">
        <v>0</v>
      </c>
      <c r="E282" s="223">
        <v>0</v>
      </c>
      <c r="F282" s="223">
        <v>12771061542.1</v>
      </c>
      <c r="G282" s="223">
        <v>0</v>
      </c>
      <c r="H282" s="224">
        <v>12771061542.1</v>
      </c>
      <c r="I282" s="133"/>
      <c r="J282" s="133"/>
      <c r="L282" s="133">
        <f t="shared" si="4"/>
        <v>6</v>
      </c>
    </row>
    <row r="283" spans="1:12">
      <c r="A283" s="264" t="s">
        <v>570</v>
      </c>
      <c r="B283" s="265" t="s">
        <v>571</v>
      </c>
      <c r="C283" s="225">
        <v>12771061542.1</v>
      </c>
      <c r="D283" s="225">
        <v>0</v>
      </c>
      <c r="E283" s="225">
        <v>0</v>
      </c>
      <c r="F283" s="225">
        <v>12771061542.1</v>
      </c>
      <c r="G283" s="225">
        <v>0</v>
      </c>
      <c r="H283" s="226">
        <v>12771061542.1</v>
      </c>
      <c r="I283" s="133"/>
      <c r="J283" s="133"/>
      <c r="L283" s="133">
        <f t="shared" si="4"/>
        <v>9</v>
      </c>
    </row>
    <row r="284" spans="1:12">
      <c r="A284" s="268" t="s">
        <v>572</v>
      </c>
      <c r="B284" s="269" t="s">
        <v>573</v>
      </c>
      <c r="C284" s="227">
        <v>12771061542.1</v>
      </c>
      <c r="D284" s="227">
        <v>0</v>
      </c>
      <c r="E284" s="227">
        <v>0</v>
      </c>
      <c r="F284" s="227">
        <v>12771061542.1</v>
      </c>
      <c r="G284" s="227">
        <v>0</v>
      </c>
      <c r="H284" s="228">
        <v>12771061542.1</v>
      </c>
      <c r="I284" s="133"/>
      <c r="J284" s="133"/>
      <c r="L284" s="133">
        <f t="shared" si="4"/>
        <v>13</v>
      </c>
    </row>
    <row r="285" spans="1:12">
      <c r="A285" s="202" t="s">
        <v>90</v>
      </c>
      <c r="B285" s="199" t="s">
        <v>574</v>
      </c>
      <c r="C285" s="223">
        <v>2314755774.7199998</v>
      </c>
      <c r="D285" s="223">
        <v>0</v>
      </c>
      <c r="E285" s="223">
        <v>0</v>
      </c>
      <c r="F285" s="223">
        <v>2314755774.7199998</v>
      </c>
      <c r="G285" s="223">
        <v>0</v>
      </c>
      <c r="H285" s="224">
        <v>2314755774.7199998</v>
      </c>
      <c r="I285" s="133"/>
      <c r="J285" s="133"/>
      <c r="L285" s="133">
        <f t="shared" si="4"/>
        <v>6</v>
      </c>
    </row>
    <row r="286" spans="1:12">
      <c r="A286" s="264" t="s">
        <v>575</v>
      </c>
      <c r="B286" s="265" t="s">
        <v>576</v>
      </c>
      <c r="C286" s="225">
        <v>5551746693.0200005</v>
      </c>
      <c r="D286" s="225">
        <v>0</v>
      </c>
      <c r="E286" s="225">
        <v>0</v>
      </c>
      <c r="F286" s="225">
        <v>5551746693.0200005</v>
      </c>
      <c r="G286" s="225">
        <v>0</v>
      </c>
      <c r="H286" s="226">
        <v>5551746693.0200005</v>
      </c>
      <c r="I286" s="133"/>
      <c r="J286" s="133"/>
      <c r="L286" s="133">
        <f t="shared" si="4"/>
        <v>9</v>
      </c>
    </row>
    <row r="287" spans="1:12">
      <c r="A287" s="268" t="s">
        <v>577</v>
      </c>
      <c r="B287" s="269" t="s">
        <v>576</v>
      </c>
      <c r="C287" s="227">
        <v>5385745053.9300003</v>
      </c>
      <c r="D287" s="227">
        <v>0</v>
      </c>
      <c r="E287" s="227">
        <v>0</v>
      </c>
      <c r="F287" s="227">
        <v>5385745053.9300003</v>
      </c>
      <c r="G287" s="227">
        <v>0</v>
      </c>
      <c r="H287" s="228">
        <v>5385745053.9300003</v>
      </c>
      <c r="I287" s="133"/>
      <c r="J287" s="133"/>
      <c r="L287" s="133">
        <f t="shared" si="4"/>
        <v>13</v>
      </c>
    </row>
    <row r="288" spans="1:12" ht="25.5">
      <c r="A288" s="268" t="s">
        <v>578</v>
      </c>
      <c r="B288" s="269" t="s">
        <v>579</v>
      </c>
      <c r="C288" s="227">
        <v>166001639.09</v>
      </c>
      <c r="D288" s="227">
        <v>0</v>
      </c>
      <c r="E288" s="227">
        <v>0</v>
      </c>
      <c r="F288" s="227">
        <v>166001639.09</v>
      </c>
      <c r="G288" s="227">
        <v>0</v>
      </c>
      <c r="H288" s="228">
        <v>166001639.09</v>
      </c>
      <c r="I288" s="133"/>
      <c r="J288" s="133"/>
      <c r="L288" s="133">
        <f t="shared" si="4"/>
        <v>13</v>
      </c>
    </row>
    <row r="289" spans="1:12">
      <c r="A289" s="264" t="s">
        <v>580</v>
      </c>
      <c r="B289" s="265" t="s">
        <v>581</v>
      </c>
      <c r="C289" s="225">
        <v>-3236990918.3000002</v>
      </c>
      <c r="D289" s="225">
        <v>0</v>
      </c>
      <c r="E289" s="225">
        <v>0</v>
      </c>
      <c r="F289" s="225">
        <v>-3236990918.3000002</v>
      </c>
      <c r="G289" s="225">
        <v>0</v>
      </c>
      <c r="H289" s="226">
        <v>-3236990918.3000002</v>
      </c>
      <c r="I289" s="133"/>
      <c r="J289" s="133"/>
      <c r="L289" s="133">
        <f t="shared" si="4"/>
        <v>9</v>
      </c>
    </row>
    <row r="290" spans="1:12">
      <c r="A290" s="268" t="s">
        <v>582</v>
      </c>
      <c r="B290" s="269" t="s">
        <v>581</v>
      </c>
      <c r="C290" s="227">
        <v>-3181349384.8099999</v>
      </c>
      <c r="D290" s="227">
        <v>0</v>
      </c>
      <c r="E290" s="227">
        <v>0</v>
      </c>
      <c r="F290" s="227">
        <v>-3181349384.8099999</v>
      </c>
      <c r="G290" s="227">
        <v>0</v>
      </c>
      <c r="H290" s="228">
        <v>-3181349384.8099999</v>
      </c>
      <c r="I290" s="133"/>
      <c r="J290" s="133"/>
      <c r="L290" s="133">
        <f t="shared" si="4"/>
        <v>13</v>
      </c>
    </row>
    <row r="291" spans="1:12" ht="25.5">
      <c r="A291" s="268" t="s">
        <v>583</v>
      </c>
      <c r="B291" s="269" t="s">
        <v>579</v>
      </c>
      <c r="C291" s="227">
        <v>-55641533.490000002</v>
      </c>
      <c r="D291" s="227">
        <v>0</v>
      </c>
      <c r="E291" s="227">
        <v>0</v>
      </c>
      <c r="F291" s="227">
        <v>-55641533.490000002</v>
      </c>
      <c r="G291" s="227">
        <v>0</v>
      </c>
      <c r="H291" s="228">
        <v>-55641533.490000002</v>
      </c>
      <c r="I291" s="133"/>
      <c r="J291" s="133"/>
      <c r="L291" s="133">
        <f t="shared" si="4"/>
        <v>13</v>
      </c>
    </row>
    <row r="292" spans="1:12">
      <c r="A292" s="202" t="s">
        <v>97</v>
      </c>
      <c r="B292" s="199" t="s">
        <v>94</v>
      </c>
      <c r="C292" s="223">
        <v>0</v>
      </c>
      <c r="D292" s="223">
        <v>0</v>
      </c>
      <c r="E292" s="223">
        <v>0</v>
      </c>
      <c r="F292" s="223">
        <v>0</v>
      </c>
      <c r="G292" s="223">
        <v>0</v>
      </c>
      <c r="H292" s="224">
        <v>0</v>
      </c>
      <c r="I292" s="133"/>
      <c r="J292" s="133"/>
      <c r="L292" s="133">
        <f t="shared" si="4"/>
        <v>6</v>
      </c>
    </row>
    <row r="293" spans="1:12">
      <c r="A293" s="264" t="s">
        <v>584</v>
      </c>
      <c r="B293" s="265" t="s">
        <v>585</v>
      </c>
      <c r="C293" s="225">
        <v>0</v>
      </c>
      <c r="D293" s="225">
        <v>0</v>
      </c>
      <c r="E293" s="225">
        <v>0</v>
      </c>
      <c r="F293" s="225">
        <v>0</v>
      </c>
      <c r="G293" s="225">
        <v>0</v>
      </c>
      <c r="H293" s="226">
        <v>0</v>
      </c>
      <c r="I293" s="133"/>
      <c r="J293" s="133"/>
      <c r="L293" s="133">
        <f t="shared" si="4"/>
        <v>9</v>
      </c>
    </row>
    <row r="294" spans="1:12">
      <c r="A294" s="268" t="s">
        <v>586</v>
      </c>
      <c r="B294" s="269" t="s">
        <v>587</v>
      </c>
      <c r="C294" s="227">
        <v>0</v>
      </c>
      <c r="D294" s="227">
        <v>0</v>
      </c>
      <c r="E294" s="227">
        <v>0</v>
      </c>
      <c r="F294" s="227">
        <v>0</v>
      </c>
      <c r="G294" s="227">
        <v>0</v>
      </c>
      <c r="H294" s="228">
        <v>0</v>
      </c>
      <c r="I294" s="133"/>
      <c r="J294" s="133"/>
      <c r="L294" s="133">
        <f t="shared" si="4"/>
        <v>13</v>
      </c>
    </row>
    <row r="295" spans="1:12" ht="25.5">
      <c r="A295" s="202" t="s">
        <v>588</v>
      </c>
      <c r="B295" s="199" t="s">
        <v>98</v>
      </c>
      <c r="C295" s="223">
        <v>0</v>
      </c>
      <c r="D295" s="223">
        <v>0</v>
      </c>
      <c r="E295" s="223">
        <v>0</v>
      </c>
      <c r="F295" s="223">
        <v>0</v>
      </c>
      <c r="G295" s="223">
        <v>0</v>
      </c>
      <c r="H295" s="224">
        <v>0</v>
      </c>
      <c r="I295" s="133"/>
      <c r="J295" s="133"/>
      <c r="L295" s="133">
        <f t="shared" si="4"/>
        <v>6</v>
      </c>
    </row>
    <row r="296" spans="1:12">
      <c r="A296" s="264" t="s">
        <v>589</v>
      </c>
      <c r="B296" s="265" t="s">
        <v>590</v>
      </c>
      <c r="C296" s="225">
        <v>0</v>
      </c>
      <c r="D296" s="225">
        <v>0</v>
      </c>
      <c r="E296" s="225">
        <v>0</v>
      </c>
      <c r="F296" s="225">
        <v>0</v>
      </c>
      <c r="G296" s="225">
        <v>0</v>
      </c>
      <c r="H296" s="226">
        <v>0</v>
      </c>
      <c r="I296" s="133"/>
      <c r="J296" s="133"/>
      <c r="L296" s="133">
        <f t="shared" si="4"/>
        <v>9</v>
      </c>
    </row>
    <row r="297" spans="1:12">
      <c r="A297" s="268" t="s">
        <v>591</v>
      </c>
      <c r="B297" s="269" t="s">
        <v>592</v>
      </c>
      <c r="C297" s="227">
        <v>0</v>
      </c>
      <c r="D297" s="227">
        <v>0</v>
      </c>
      <c r="E297" s="227">
        <v>0</v>
      </c>
      <c r="F297" s="227">
        <v>0</v>
      </c>
      <c r="G297" s="227">
        <v>0</v>
      </c>
      <c r="H297" s="228">
        <v>0</v>
      </c>
      <c r="I297" s="133"/>
      <c r="J297" s="133"/>
      <c r="L297" s="133">
        <f t="shared" si="4"/>
        <v>13</v>
      </c>
    </row>
    <row r="298" spans="1:12">
      <c r="A298" s="268" t="s">
        <v>593</v>
      </c>
      <c r="B298" s="269" t="s">
        <v>594</v>
      </c>
      <c r="C298" s="227">
        <v>0</v>
      </c>
      <c r="D298" s="227">
        <v>0</v>
      </c>
      <c r="E298" s="227">
        <v>0</v>
      </c>
      <c r="F298" s="227">
        <v>0</v>
      </c>
      <c r="G298" s="227">
        <v>0</v>
      </c>
      <c r="H298" s="228">
        <v>0</v>
      </c>
      <c r="I298" s="133"/>
      <c r="J298" s="133"/>
      <c r="L298" s="133">
        <f t="shared" si="4"/>
        <v>13</v>
      </c>
    </row>
    <row r="299" spans="1:12">
      <c r="A299" s="268" t="s">
        <v>595</v>
      </c>
      <c r="B299" s="269" t="s">
        <v>596</v>
      </c>
      <c r="C299" s="227">
        <v>0</v>
      </c>
      <c r="D299" s="227">
        <v>0</v>
      </c>
      <c r="E299" s="227">
        <v>0</v>
      </c>
      <c r="F299" s="227">
        <v>0</v>
      </c>
      <c r="G299" s="227">
        <v>0</v>
      </c>
      <c r="H299" s="228">
        <v>0</v>
      </c>
      <c r="I299" s="133"/>
      <c r="J299" s="133"/>
      <c r="L299" s="133">
        <f t="shared" si="4"/>
        <v>13</v>
      </c>
    </row>
    <row r="300" spans="1:12">
      <c r="A300" s="264" t="s">
        <v>597</v>
      </c>
      <c r="B300" s="265" t="s">
        <v>598</v>
      </c>
      <c r="C300" s="225">
        <v>0</v>
      </c>
      <c r="D300" s="225">
        <v>0</v>
      </c>
      <c r="E300" s="225">
        <v>0</v>
      </c>
      <c r="F300" s="225">
        <v>0</v>
      </c>
      <c r="G300" s="225">
        <v>0</v>
      </c>
      <c r="H300" s="226">
        <v>0</v>
      </c>
      <c r="I300" s="133"/>
      <c r="J300" s="133"/>
      <c r="L300" s="133">
        <f t="shared" si="4"/>
        <v>9</v>
      </c>
    </row>
    <row r="301" spans="1:12">
      <c r="A301" s="268" t="s">
        <v>599</v>
      </c>
      <c r="B301" s="269" t="s">
        <v>600</v>
      </c>
      <c r="C301" s="227">
        <v>0</v>
      </c>
      <c r="D301" s="227">
        <v>0</v>
      </c>
      <c r="E301" s="227">
        <v>0</v>
      </c>
      <c r="F301" s="227">
        <v>0</v>
      </c>
      <c r="G301" s="227">
        <v>0</v>
      </c>
      <c r="H301" s="228">
        <v>0</v>
      </c>
      <c r="I301" s="133"/>
      <c r="J301" s="133"/>
      <c r="L301" s="133">
        <f t="shared" si="4"/>
        <v>13</v>
      </c>
    </row>
    <row r="302" spans="1:12">
      <c r="A302" s="268" t="s">
        <v>601</v>
      </c>
      <c r="B302" s="269" t="s">
        <v>602</v>
      </c>
      <c r="C302" s="227">
        <v>0</v>
      </c>
      <c r="D302" s="227">
        <v>0</v>
      </c>
      <c r="E302" s="227">
        <v>0</v>
      </c>
      <c r="F302" s="227">
        <v>0</v>
      </c>
      <c r="G302" s="227">
        <v>0</v>
      </c>
      <c r="H302" s="228">
        <v>0</v>
      </c>
      <c r="I302" s="133"/>
      <c r="J302" s="133"/>
      <c r="L302" s="133">
        <f t="shared" si="4"/>
        <v>13</v>
      </c>
    </row>
    <row r="303" spans="1:12" ht="25.5">
      <c r="A303" s="268" t="s">
        <v>603</v>
      </c>
      <c r="B303" s="269" t="s">
        <v>604</v>
      </c>
      <c r="C303" s="227">
        <v>0</v>
      </c>
      <c r="D303" s="227">
        <v>0</v>
      </c>
      <c r="E303" s="227">
        <v>0</v>
      </c>
      <c r="F303" s="227">
        <v>0</v>
      </c>
      <c r="G303" s="227">
        <v>0</v>
      </c>
      <c r="H303" s="228">
        <v>0</v>
      </c>
      <c r="I303" s="133"/>
      <c r="J303" s="133"/>
      <c r="L303" s="133">
        <f t="shared" si="4"/>
        <v>13</v>
      </c>
    </row>
    <row r="304" spans="1:12" ht="25.5">
      <c r="A304" s="268" t="s">
        <v>605</v>
      </c>
      <c r="B304" s="269" t="s">
        <v>606</v>
      </c>
      <c r="C304" s="227">
        <v>0</v>
      </c>
      <c r="D304" s="227">
        <v>0</v>
      </c>
      <c r="E304" s="227">
        <v>0</v>
      </c>
      <c r="F304" s="227">
        <v>0</v>
      </c>
      <c r="G304" s="227">
        <v>0</v>
      </c>
      <c r="H304" s="228">
        <v>0</v>
      </c>
      <c r="I304" s="133"/>
      <c r="J304" s="133"/>
      <c r="L304" s="133">
        <f t="shared" si="4"/>
        <v>13</v>
      </c>
    </row>
    <row r="305" spans="1:12">
      <c r="A305" s="264" t="s">
        <v>607</v>
      </c>
      <c r="B305" s="265" t="s">
        <v>608</v>
      </c>
      <c r="C305" s="225">
        <v>0</v>
      </c>
      <c r="D305" s="225">
        <v>0</v>
      </c>
      <c r="E305" s="225">
        <v>0</v>
      </c>
      <c r="F305" s="225">
        <v>0</v>
      </c>
      <c r="G305" s="225">
        <v>0</v>
      </c>
      <c r="H305" s="226">
        <v>0</v>
      </c>
      <c r="I305" s="133"/>
      <c r="J305" s="133"/>
      <c r="L305" s="133">
        <f t="shared" si="4"/>
        <v>9</v>
      </c>
    </row>
    <row r="306" spans="1:12">
      <c r="A306" s="268" t="s">
        <v>609</v>
      </c>
      <c r="B306" s="269" t="s">
        <v>610</v>
      </c>
      <c r="C306" s="227">
        <v>0</v>
      </c>
      <c r="D306" s="227">
        <v>0</v>
      </c>
      <c r="E306" s="227">
        <v>0</v>
      </c>
      <c r="F306" s="227">
        <v>0</v>
      </c>
      <c r="G306" s="227">
        <v>0</v>
      </c>
      <c r="H306" s="228">
        <v>0</v>
      </c>
      <c r="I306" s="133"/>
      <c r="J306" s="133"/>
      <c r="L306" s="133">
        <f t="shared" si="4"/>
        <v>13</v>
      </c>
    </row>
    <row r="307" spans="1:12">
      <c r="A307" s="268" t="s">
        <v>611</v>
      </c>
      <c r="B307" s="269" t="s">
        <v>612</v>
      </c>
      <c r="C307" s="227">
        <v>0</v>
      </c>
      <c r="D307" s="227">
        <v>0</v>
      </c>
      <c r="E307" s="227">
        <v>0</v>
      </c>
      <c r="F307" s="227">
        <v>0</v>
      </c>
      <c r="G307" s="227">
        <v>0</v>
      </c>
      <c r="H307" s="228">
        <v>0</v>
      </c>
      <c r="I307" s="133"/>
      <c r="J307" s="133"/>
      <c r="L307" s="133">
        <f t="shared" si="4"/>
        <v>13</v>
      </c>
    </row>
    <row r="308" spans="1:12">
      <c r="A308" s="264" t="s">
        <v>613</v>
      </c>
      <c r="B308" s="265" t="s">
        <v>614</v>
      </c>
      <c r="C308" s="225">
        <v>0</v>
      </c>
      <c r="D308" s="225">
        <v>0</v>
      </c>
      <c r="E308" s="225">
        <v>0</v>
      </c>
      <c r="F308" s="225">
        <v>0</v>
      </c>
      <c r="G308" s="225">
        <v>0</v>
      </c>
      <c r="H308" s="226">
        <v>0</v>
      </c>
      <c r="I308" s="133"/>
      <c r="J308" s="133"/>
      <c r="L308" s="133">
        <f t="shared" si="4"/>
        <v>9</v>
      </c>
    </row>
    <row r="309" spans="1:12">
      <c r="A309" s="268" t="s">
        <v>615</v>
      </c>
      <c r="B309" s="269" t="s">
        <v>616</v>
      </c>
      <c r="C309" s="227">
        <v>0</v>
      </c>
      <c r="D309" s="227">
        <v>0</v>
      </c>
      <c r="E309" s="227">
        <v>0</v>
      </c>
      <c r="F309" s="227">
        <v>0</v>
      </c>
      <c r="G309" s="227">
        <v>0</v>
      </c>
      <c r="H309" s="228">
        <v>0</v>
      </c>
      <c r="I309" s="133"/>
      <c r="J309" s="133"/>
      <c r="L309" s="133">
        <f t="shared" si="4"/>
        <v>13</v>
      </c>
    </row>
    <row r="310" spans="1:12">
      <c r="A310" s="264" t="s">
        <v>617</v>
      </c>
      <c r="B310" s="265" t="s">
        <v>618</v>
      </c>
      <c r="C310" s="225">
        <v>0</v>
      </c>
      <c r="D310" s="225">
        <v>0</v>
      </c>
      <c r="E310" s="225">
        <v>0</v>
      </c>
      <c r="F310" s="225">
        <v>0</v>
      </c>
      <c r="G310" s="225">
        <v>0</v>
      </c>
      <c r="H310" s="226">
        <v>0</v>
      </c>
      <c r="I310" s="133"/>
      <c r="J310" s="133"/>
      <c r="L310" s="133">
        <f t="shared" si="4"/>
        <v>9</v>
      </c>
    </row>
    <row r="311" spans="1:12">
      <c r="A311" s="268" t="s">
        <v>619</v>
      </c>
      <c r="B311" s="269" t="s">
        <v>620</v>
      </c>
      <c r="C311" s="227">
        <v>0</v>
      </c>
      <c r="D311" s="227">
        <v>0</v>
      </c>
      <c r="E311" s="227">
        <v>0</v>
      </c>
      <c r="F311" s="227">
        <v>0</v>
      </c>
      <c r="G311" s="227">
        <v>0</v>
      </c>
      <c r="H311" s="228">
        <v>0</v>
      </c>
      <c r="I311" s="133"/>
      <c r="J311" s="133"/>
      <c r="L311" s="133">
        <f t="shared" si="4"/>
        <v>13</v>
      </c>
    </row>
    <row r="312" spans="1:12">
      <c r="A312" s="268" t="s">
        <v>621</v>
      </c>
      <c r="B312" s="269" t="s">
        <v>622</v>
      </c>
      <c r="C312" s="227">
        <v>0</v>
      </c>
      <c r="D312" s="227">
        <v>0</v>
      </c>
      <c r="E312" s="227">
        <v>0</v>
      </c>
      <c r="F312" s="227">
        <v>0</v>
      </c>
      <c r="G312" s="227">
        <v>0</v>
      </c>
      <c r="H312" s="228">
        <v>0</v>
      </c>
      <c r="I312" s="133"/>
      <c r="J312" s="133"/>
      <c r="L312" s="133">
        <f t="shared" si="4"/>
        <v>13</v>
      </c>
    </row>
    <row r="313" spans="1:12">
      <c r="A313" s="368" t="s">
        <v>156</v>
      </c>
      <c r="B313" s="369" t="s">
        <v>623</v>
      </c>
      <c r="C313" s="370">
        <v>1890528933.0599999</v>
      </c>
      <c r="D313" s="370">
        <v>76805093</v>
      </c>
      <c r="E313" s="370">
        <v>501544639</v>
      </c>
      <c r="F313" s="370">
        <v>2315268479.0599999</v>
      </c>
      <c r="G313" s="370">
        <v>0</v>
      </c>
      <c r="H313" s="371">
        <v>2315268479.0599999</v>
      </c>
      <c r="I313" s="263">
        <f>+H313-H337</f>
        <v>-13919798309.480001</v>
      </c>
      <c r="J313" s="133"/>
      <c r="L313" s="133">
        <f t="shared" si="4"/>
        <v>1</v>
      </c>
    </row>
    <row r="314" spans="1:12">
      <c r="A314" s="137" t="s">
        <v>158</v>
      </c>
      <c r="B314" s="138" t="s">
        <v>159</v>
      </c>
      <c r="C314" s="221">
        <v>1458571226</v>
      </c>
      <c r="D314" s="221">
        <v>76805093</v>
      </c>
      <c r="E314" s="221">
        <v>437848079</v>
      </c>
      <c r="F314" s="221">
        <v>1819614212</v>
      </c>
      <c r="G314" s="221">
        <v>0</v>
      </c>
      <c r="H314" s="222">
        <v>1819614212</v>
      </c>
      <c r="I314" s="133"/>
      <c r="J314" s="133"/>
      <c r="L314" s="133">
        <f t="shared" si="4"/>
        <v>3</v>
      </c>
    </row>
    <row r="315" spans="1:12">
      <c r="A315" s="202" t="s">
        <v>160</v>
      </c>
      <c r="B315" s="199" t="s">
        <v>161</v>
      </c>
      <c r="C315" s="223">
        <v>1470962211</v>
      </c>
      <c r="D315" s="223">
        <v>76805093</v>
      </c>
      <c r="E315" s="223">
        <v>437848079</v>
      </c>
      <c r="F315" s="223">
        <v>1832005197</v>
      </c>
      <c r="G315" s="223">
        <v>0</v>
      </c>
      <c r="H315" s="224">
        <v>1832005197</v>
      </c>
      <c r="I315" s="133"/>
      <c r="J315" s="133"/>
      <c r="L315" s="133">
        <f t="shared" si="4"/>
        <v>6</v>
      </c>
    </row>
    <row r="316" spans="1:12">
      <c r="A316" s="264" t="s">
        <v>624</v>
      </c>
      <c r="B316" s="265" t="s">
        <v>232</v>
      </c>
      <c r="C316" s="225">
        <v>1470962211</v>
      </c>
      <c r="D316" s="225">
        <v>76805093</v>
      </c>
      <c r="E316" s="225">
        <v>437848079</v>
      </c>
      <c r="F316" s="225">
        <v>1832005197</v>
      </c>
      <c r="G316" s="225">
        <v>0</v>
      </c>
      <c r="H316" s="226">
        <v>1832005197</v>
      </c>
      <c r="I316" s="133"/>
      <c r="J316" s="133"/>
      <c r="L316" s="133">
        <f t="shared" si="4"/>
        <v>9</v>
      </c>
    </row>
    <row r="317" spans="1:12">
      <c r="A317" s="268" t="s">
        <v>625</v>
      </c>
      <c r="B317" s="269" t="s">
        <v>232</v>
      </c>
      <c r="C317" s="227">
        <v>1470962211</v>
      </c>
      <c r="D317" s="227">
        <v>76805093</v>
      </c>
      <c r="E317" s="227">
        <v>437848079</v>
      </c>
      <c r="F317" s="227">
        <v>1832005197</v>
      </c>
      <c r="G317" s="227">
        <v>0</v>
      </c>
      <c r="H317" s="228">
        <v>1832005197</v>
      </c>
      <c r="I317" s="133"/>
      <c r="J317" s="133"/>
      <c r="L317" s="133">
        <f t="shared" si="4"/>
        <v>13</v>
      </c>
    </row>
    <row r="318" spans="1:12">
      <c r="A318" s="202" t="s">
        <v>162</v>
      </c>
      <c r="B318" s="199" t="s">
        <v>163</v>
      </c>
      <c r="C318" s="223">
        <v>-12390985</v>
      </c>
      <c r="D318" s="223">
        <v>0</v>
      </c>
      <c r="E318" s="223">
        <v>0</v>
      </c>
      <c r="F318" s="223">
        <v>-12390985</v>
      </c>
      <c r="G318" s="223">
        <v>0</v>
      </c>
      <c r="H318" s="224">
        <v>-12390985</v>
      </c>
      <c r="I318" s="133"/>
      <c r="J318" s="133"/>
      <c r="L318" s="133">
        <f t="shared" si="4"/>
        <v>6</v>
      </c>
    </row>
    <row r="319" spans="1:12">
      <c r="A319" s="264" t="s">
        <v>626</v>
      </c>
      <c r="B319" s="265" t="s">
        <v>244</v>
      </c>
      <c r="C319" s="225">
        <v>-12390985</v>
      </c>
      <c r="D319" s="225">
        <v>0</v>
      </c>
      <c r="E319" s="225">
        <v>0</v>
      </c>
      <c r="F319" s="225">
        <v>-12390985</v>
      </c>
      <c r="G319" s="225">
        <v>0</v>
      </c>
      <c r="H319" s="226">
        <v>-12390985</v>
      </c>
      <c r="I319" s="133"/>
      <c r="J319" s="133"/>
      <c r="L319" s="133">
        <f t="shared" si="4"/>
        <v>9</v>
      </c>
    </row>
    <row r="320" spans="1:12">
      <c r="A320" s="268" t="s">
        <v>627</v>
      </c>
      <c r="B320" s="269" t="s">
        <v>244</v>
      </c>
      <c r="C320" s="227">
        <v>-12390985</v>
      </c>
      <c r="D320" s="227">
        <v>0</v>
      </c>
      <c r="E320" s="227">
        <v>0</v>
      </c>
      <c r="F320" s="227">
        <v>-12390985</v>
      </c>
      <c r="G320" s="227">
        <v>0</v>
      </c>
      <c r="H320" s="228">
        <v>-12390985</v>
      </c>
      <c r="I320" s="133"/>
      <c r="J320" s="133"/>
      <c r="L320" s="133">
        <f t="shared" si="4"/>
        <v>13</v>
      </c>
    </row>
    <row r="321" spans="1:12">
      <c r="A321" s="137" t="s">
        <v>164</v>
      </c>
      <c r="B321" s="138" t="s">
        <v>165</v>
      </c>
      <c r="C321" s="221">
        <v>431957707.06</v>
      </c>
      <c r="D321" s="221">
        <v>0</v>
      </c>
      <c r="E321" s="221">
        <v>63696560</v>
      </c>
      <c r="F321" s="221">
        <v>495654267.06</v>
      </c>
      <c r="G321" s="221">
        <v>0</v>
      </c>
      <c r="H321" s="222">
        <v>495654267.06</v>
      </c>
      <c r="I321" s="133"/>
      <c r="J321" s="133"/>
      <c r="L321" s="133">
        <f t="shared" si="4"/>
        <v>3</v>
      </c>
    </row>
    <row r="322" spans="1:12">
      <c r="A322" s="202" t="s">
        <v>166</v>
      </c>
      <c r="B322" s="199" t="s">
        <v>167</v>
      </c>
      <c r="C322" s="223">
        <v>211234530</v>
      </c>
      <c r="D322" s="223">
        <v>0</v>
      </c>
      <c r="E322" s="223">
        <v>59226364</v>
      </c>
      <c r="F322" s="223">
        <v>270460894</v>
      </c>
      <c r="G322" s="223">
        <v>0</v>
      </c>
      <c r="H322" s="224">
        <v>270460894</v>
      </c>
      <c r="I322" s="133"/>
      <c r="J322" s="133"/>
      <c r="L322" s="133">
        <f t="shared" si="4"/>
        <v>6</v>
      </c>
    </row>
    <row r="323" spans="1:12" ht="25.5">
      <c r="A323" s="264" t="s">
        <v>628</v>
      </c>
      <c r="B323" s="265" t="s">
        <v>629</v>
      </c>
      <c r="C323" s="225">
        <v>132853120</v>
      </c>
      <c r="D323" s="225">
        <v>0</v>
      </c>
      <c r="E323" s="225">
        <v>50335239</v>
      </c>
      <c r="F323" s="225">
        <v>183188359</v>
      </c>
      <c r="G323" s="225">
        <v>0</v>
      </c>
      <c r="H323" s="226">
        <v>183188359</v>
      </c>
      <c r="I323" s="133"/>
      <c r="J323" s="133"/>
      <c r="L323" s="133">
        <f t="shared" si="4"/>
        <v>9</v>
      </c>
    </row>
    <row r="324" spans="1:12" ht="25.5">
      <c r="A324" s="268" t="s">
        <v>630</v>
      </c>
      <c r="B324" s="269" t="s">
        <v>629</v>
      </c>
      <c r="C324" s="227">
        <v>132853120</v>
      </c>
      <c r="D324" s="227">
        <v>0</v>
      </c>
      <c r="E324" s="227">
        <v>50335239</v>
      </c>
      <c r="F324" s="227">
        <v>183188359</v>
      </c>
      <c r="G324" s="227">
        <v>0</v>
      </c>
      <c r="H324" s="228">
        <v>183188359</v>
      </c>
      <c r="I324" s="133"/>
      <c r="J324" s="133"/>
      <c r="L324" s="133">
        <f t="shared" si="4"/>
        <v>13</v>
      </c>
    </row>
    <row r="325" spans="1:12">
      <c r="A325" s="264" t="s">
        <v>631</v>
      </c>
      <c r="B325" s="265" t="s">
        <v>632</v>
      </c>
      <c r="C325" s="225">
        <v>78381410</v>
      </c>
      <c r="D325" s="225">
        <v>0</v>
      </c>
      <c r="E325" s="225">
        <v>8891125</v>
      </c>
      <c r="F325" s="225">
        <v>87272535</v>
      </c>
      <c r="G325" s="225">
        <v>0</v>
      </c>
      <c r="H325" s="226">
        <v>87272535</v>
      </c>
      <c r="I325" s="133"/>
      <c r="J325" s="133"/>
      <c r="L325" s="133">
        <f t="shared" si="4"/>
        <v>9</v>
      </c>
    </row>
    <row r="326" spans="1:12">
      <c r="A326" s="268" t="s">
        <v>633</v>
      </c>
      <c r="B326" s="269" t="s">
        <v>632</v>
      </c>
      <c r="C326" s="227">
        <v>78381410</v>
      </c>
      <c r="D326" s="227">
        <v>0</v>
      </c>
      <c r="E326" s="227">
        <v>8891125</v>
      </c>
      <c r="F326" s="227">
        <v>87272535</v>
      </c>
      <c r="G326" s="227">
        <v>0</v>
      </c>
      <c r="H326" s="228">
        <v>87272535</v>
      </c>
      <c r="I326" s="133"/>
      <c r="J326" s="133"/>
      <c r="L326" s="133">
        <f t="shared" si="4"/>
        <v>13</v>
      </c>
    </row>
    <row r="327" spans="1:12">
      <c r="A327" s="202" t="s">
        <v>168</v>
      </c>
      <c r="B327" s="199" t="s">
        <v>169</v>
      </c>
      <c r="C327" s="223">
        <v>219121198.38999999</v>
      </c>
      <c r="D327" s="223">
        <v>0</v>
      </c>
      <c r="E327" s="223">
        <v>0</v>
      </c>
      <c r="F327" s="223">
        <v>219121198.38999999</v>
      </c>
      <c r="G327" s="223">
        <v>0</v>
      </c>
      <c r="H327" s="224">
        <v>219121198.38999999</v>
      </c>
      <c r="I327" s="133"/>
      <c r="J327" s="133"/>
      <c r="L327" s="133">
        <f t="shared" si="4"/>
        <v>6</v>
      </c>
    </row>
    <row r="328" spans="1:12">
      <c r="A328" s="264" t="s">
        <v>634</v>
      </c>
      <c r="B328" s="265" t="s">
        <v>635</v>
      </c>
      <c r="C328" s="225">
        <v>218038244</v>
      </c>
      <c r="D328" s="225">
        <v>0</v>
      </c>
      <c r="E328" s="225">
        <v>0</v>
      </c>
      <c r="F328" s="225">
        <v>218038244</v>
      </c>
      <c r="G328" s="225">
        <v>0</v>
      </c>
      <c r="H328" s="226">
        <v>218038244</v>
      </c>
      <c r="I328" s="133"/>
      <c r="J328" s="133"/>
      <c r="L328" s="133">
        <f t="shared" ref="L328:L391" si="5">+LEN(A328)</f>
        <v>9</v>
      </c>
    </row>
    <row r="329" spans="1:12" ht="25.5">
      <c r="A329" s="270" t="s">
        <v>636</v>
      </c>
      <c r="B329" s="271" t="s">
        <v>637</v>
      </c>
      <c r="C329" s="231">
        <v>218038244</v>
      </c>
      <c r="D329" s="231">
        <v>0</v>
      </c>
      <c r="E329" s="231">
        <v>0</v>
      </c>
      <c r="F329" s="231">
        <v>218038244</v>
      </c>
      <c r="G329" s="231">
        <v>0</v>
      </c>
      <c r="H329" s="232">
        <v>218038244</v>
      </c>
      <c r="I329" s="133"/>
      <c r="J329" s="133"/>
      <c r="L329" s="133">
        <f t="shared" si="5"/>
        <v>13</v>
      </c>
    </row>
    <row r="330" spans="1:12">
      <c r="A330" s="266" t="s">
        <v>811</v>
      </c>
      <c r="B330" s="267" t="s">
        <v>812</v>
      </c>
      <c r="C330" s="233">
        <v>1082900</v>
      </c>
      <c r="D330" s="233">
        <v>0</v>
      </c>
      <c r="E330" s="233">
        <v>0</v>
      </c>
      <c r="F330" s="233">
        <v>1082900</v>
      </c>
      <c r="G330" s="233">
        <v>0</v>
      </c>
      <c r="H330" s="234">
        <v>1082900</v>
      </c>
      <c r="I330" s="133"/>
      <c r="J330" s="133"/>
      <c r="L330" s="133">
        <f t="shared" si="5"/>
        <v>9</v>
      </c>
    </row>
    <row r="331" spans="1:12">
      <c r="A331" s="268" t="s">
        <v>813</v>
      </c>
      <c r="B331" s="269" t="s">
        <v>812</v>
      </c>
      <c r="C331" s="227">
        <v>1082900</v>
      </c>
      <c r="D331" s="227">
        <v>0</v>
      </c>
      <c r="E331" s="227">
        <v>0</v>
      </c>
      <c r="F331" s="227">
        <v>1082900</v>
      </c>
      <c r="G331" s="227">
        <v>0</v>
      </c>
      <c r="H331" s="228">
        <v>1082900</v>
      </c>
      <c r="I331" s="133"/>
      <c r="J331" s="133"/>
      <c r="L331" s="133">
        <f t="shared" si="5"/>
        <v>13</v>
      </c>
    </row>
    <row r="332" spans="1:12">
      <c r="A332" s="266" t="s">
        <v>638</v>
      </c>
      <c r="B332" s="267" t="s">
        <v>639</v>
      </c>
      <c r="C332" s="233">
        <v>54.39</v>
      </c>
      <c r="D332" s="233">
        <v>0</v>
      </c>
      <c r="E332" s="233">
        <v>0</v>
      </c>
      <c r="F332" s="233">
        <v>54.39</v>
      </c>
      <c r="G332" s="233">
        <v>0</v>
      </c>
      <c r="H332" s="234">
        <v>54.39</v>
      </c>
      <c r="I332" s="133"/>
      <c r="J332" s="133"/>
      <c r="L332" s="133">
        <f t="shared" si="5"/>
        <v>9</v>
      </c>
    </row>
    <row r="333" spans="1:12">
      <c r="A333" s="270" t="s">
        <v>640</v>
      </c>
      <c r="B333" s="271" t="s">
        <v>641</v>
      </c>
      <c r="C333" s="231">
        <v>54.39</v>
      </c>
      <c r="D333" s="231">
        <v>0</v>
      </c>
      <c r="E333" s="231">
        <v>0</v>
      </c>
      <c r="F333" s="231">
        <v>54.39</v>
      </c>
      <c r="G333" s="231">
        <v>0</v>
      </c>
      <c r="H333" s="232">
        <v>54.39</v>
      </c>
      <c r="I333" s="133"/>
      <c r="J333" s="133"/>
      <c r="L333" s="133">
        <f t="shared" si="5"/>
        <v>13</v>
      </c>
    </row>
    <row r="334" spans="1:12" ht="25.5">
      <c r="A334" s="203" t="s">
        <v>170</v>
      </c>
      <c r="B334" s="204" t="s">
        <v>642</v>
      </c>
      <c r="C334" s="235">
        <v>1601978.67</v>
      </c>
      <c r="D334" s="235">
        <v>0</v>
      </c>
      <c r="E334" s="235">
        <v>4470196</v>
      </c>
      <c r="F334" s="235">
        <v>6072174.6699999999</v>
      </c>
      <c r="G334" s="235">
        <v>0</v>
      </c>
      <c r="H334" s="236">
        <v>6072174.6699999999</v>
      </c>
      <c r="I334" s="133"/>
      <c r="J334" s="133"/>
      <c r="L334" s="133">
        <f t="shared" si="5"/>
        <v>6</v>
      </c>
    </row>
    <row r="335" spans="1:12">
      <c r="A335" s="266" t="s">
        <v>643</v>
      </c>
      <c r="B335" s="267" t="s">
        <v>590</v>
      </c>
      <c r="C335" s="233">
        <v>1601978.67</v>
      </c>
      <c r="D335" s="233">
        <v>0</v>
      </c>
      <c r="E335" s="233">
        <v>4470196</v>
      </c>
      <c r="F335" s="233">
        <v>6072174.6699999999</v>
      </c>
      <c r="G335" s="233">
        <v>0</v>
      </c>
      <c r="H335" s="234">
        <v>6072174.6699999999</v>
      </c>
      <c r="I335" s="133"/>
      <c r="J335" s="133"/>
      <c r="L335" s="133">
        <f t="shared" si="5"/>
        <v>9</v>
      </c>
    </row>
    <row r="336" spans="1:12">
      <c r="A336" s="270" t="s">
        <v>644</v>
      </c>
      <c r="B336" s="271" t="s">
        <v>645</v>
      </c>
      <c r="C336" s="231">
        <v>1601978.67</v>
      </c>
      <c r="D336" s="231">
        <v>0</v>
      </c>
      <c r="E336" s="231">
        <v>4470196</v>
      </c>
      <c r="F336" s="231">
        <v>6072174.6699999999</v>
      </c>
      <c r="G336" s="231">
        <v>0</v>
      </c>
      <c r="H336" s="232">
        <v>6072174.6699999999</v>
      </c>
      <c r="I336" s="133"/>
      <c r="J336" s="133"/>
      <c r="L336" s="133">
        <f t="shared" si="5"/>
        <v>13</v>
      </c>
    </row>
    <row r="337" spans="1:12">
      <c r="A337" s="368" t="s">
        <v>172</v>
      </c>
      <c r="B337" s="369" t="s">
        <v>173</v>
      </c>
      <c r="C337" s="370">
        <v>14256057199.77</v>
      </c>
      <c r="D337" s="370">
        <v>1991834056.28</v>
      </c>
      <c r="E337" s="370">
        <v>12824467.51</v>
      </c>
      <c r="F337" s="370">
        <v>16235066788.540001</v>
      </c>
      <c r="G337" s="370">
        <v>0</v>
      </c>
      <c r="H337" s="371">
        <v>16235066788.540001</v>
      </c>
      <c r="I337" s="133"/>
      <c r="J337" s="133"/>
      <c r="L337" s="133">
        <f t="shared" si="5"/>
        <v>1</v>
      </c>
    </row>
    <row r="338" spans="1:12">
      <c r="A338" s="205" t="s">
        <v>174</v>
      </c>
      <c r="B338" s="200" t="s">
        <v>175</v>
      </c>
      <c r="C338" s="237">
        <v>8105256993.1599998</v>
      </c>
      <c r="D338" s="237">
        <v>1870688965.0999999</v>
      </c>
      <c r="E338" s="237">
        <v>12824467.51</v>
      </c>
      <c r="F338" s="237">
        <v>9963121490.75</v>
      </c>
      <c r="G338" s="237">
        <v>0</v>
      </c>
      <c r="H338" s="238">
        <v>9963121490.75</v>
      </c>
      <c r="I338" s="321"/>
      <c r="J338" s="133"/>
      <c r="L338" s="133">
        <f t="shared" si="5"/>
        <v>3</v>
      </c>
    </row>
    <row r="339" spans="1:12">
      <c r="A339" s="203" t="s">
        <v>176</v>
      </c>
      <c r="B339" s="204" t="s">
        <v>177</v>
      </c>
      <c r="C339" s="235">
        <v>2883744852.23</v>
      </c>
      <c r="D339" s="235">
        <v>535394469.38</v>
      </c>
      <c r="E339" s="235">
        <v>0</v>
      </c>
      <c r="F339" s="235">
        <v>3419139321.6100001</v>
      </c>
      <c r="G339" s="235">
        <v>0</v>
      </c>
      <c r="H339" s="236">
        <v>3419139321.6100001</v>
      </c>
      <c r="I339" s="321"/>
      <c r="J339" s="321"/>
      <c r="L339" s="133">
        <f t="shared" si="5"/>
        <v>6</v>
      </c>
    </row>
    <row r="340" spans="1:12">
      <c r="A340" s="266" t="s">
        <v>646</v>
      </c>
      <c r="B340" s="267" t="s">
        <v>647</v>
      </c>
      <c r="C340" s="233">
        <v>2086975845</v>
      </c>
      <c r="D340" s="233">
        <v>379670489</v>
      </c>
      <c r="E340" s="233">
        <v>0</v>
      </c>
      <c r="F340" s="233">
        <v>2466646334</v>
      </c>
      <c r="G340" s="233">
        <v>0</v>
      </c>
      <c r="H340" s="234">
        <v>2466646334</v>
      </c>
      <c r="I340" s="133"/>
      <c r="J340" s="133"/>
      <c r="L340" s="133">
        <f t="shared" si="5"/>
        <v>9</v>
      </c>
    </row>
    <row r="341" spans="1:12">
      <c r="A341" s="270" t="s">
        <v>648</v>
      </c>
      <c r="B341" s="271" t="s">
        <v>647</v>
      </c>
      <c r="C341" s="231">
        <v>2086975845</v>
      </c>
      <c r="D341" s="231">
        <v>379670489</v>
      </c>
      <c r="E341" s="231">
        <v>0</v>
      </c>
      <c r="F341" s="231">
        <v>2466646334</v>
      </c>
      <c r="G341" s="231">
        <v>0</v>
      </c>
      <c r="H341" s="232">
        <v>2466646334</v>
      </c>
      <c r="I341" s="133"/>
      <c r="J341" s="133"/>
      <c r="L341" s="133">
        <f t="shared" si="5"/>
        <v>13</v>
      </c>
    </row>
    <row r="342" spans="1:12">
      <c r="A342" s="266" t="s">
        <v>649</v>
      </c>
      <c r="B342" s="267" t="s">
        <v>650</v>
      </c>
      <c r="C342" s="233">
        <v>8847246</v>
      </c>
      <c r="D342" s="233">
        <v>2361407</v>
      </c>
      <c r="E342" s="233">
        <v>0</v>
      </c>
      <c r="F342" s="233">
        <v>11208653</v>
      </c>
      <c r="G342" s="233">
        <v>0</v>
      </c>
      <c r="H342" s="234">
        <v>11208653</v>
      </c>
      <c r="I342" s="133"/>
      <c r="J342" s="133"/>
      <c r="L342" s="133">
        <f t="shared" si="5"/>
        <v>9</v>
      </c>
    </row>
    <row r="343" spans="1:12">
      <c r="A343" s="270" t="s">
        <v>651</v>
      </c>
      <c r="B343" s="271" t="s">
        <v>650</v>
      </c>
      <c r="C343" s="231">
        <v>8847246</v>
      </c>
      <c r="D343" s="231">
        <v>2361407</v>
      </c>
      <c r="E343" s="231">
        <v>0</v>
      </c>
      <c r="F343" s="231">
        <v>11208653</v>
      </c>
      <c r="G343" s="231">
        <v>0</v>
      </c>
      <c r="H343" s="232">
        <v>11208653</v>
      </c>
      <c r="I343" s="133"/>
      <c r="J343" s="133"/>
      <c r="L343" s="133">
        <f t="shared" si="5"/>
        <v>13</v>
      </c>
    </row>
    <row r="344" spans="1:12">
      <c r="A344" s="266" t="s">
        <v>652</v>
      </c>
      <c r="B344" s="267" t="s">
        <v>653</v>
      </c>
      <c r="C344" s="233">
        <v>198175431</v>
      </c>
      <c r="D344" s="233">
        <v>41143688</v>
      </c>
      <c r="E344" s="233">
        <v>0</v>
      </c>
      <c r="F344" s="233">
        <v>239319119</v>
      </c>
      <c r="G344" s="233">
        <v>0</v>
      </c>
      <c r="H344" s="234">
        <v>239319119</v>
      </c>
      <c r="I344" s="133"/>
      <c r="J344" s="133"/>
      <c r="L344" s="133">
        <f t="shared" si="5"/>
        <v>9</v>
      </c>
    </row>
    <row r="345" spans="1:12">
      <c r="A345" s="270" t="s">
        <v>654</v>
      </c>
      <c r="B345" s="271" t="s">
        <v>653</v>
      </c>
      <c r="C345" s="231">
        <v>198175431</v>
      </c>
      <c r="D345" s="231">
        <v>41143688</v>
      </c>
      <c r="E345" s="231">
        <v>0</v>
      </c>
      <c r="F345" s="231">
        <v>239319119</v>
      </c>
      <c r="G345" s="231">
        <v>0</v>
      </c>
      <c r="H345" s="232">
        <v>239319119</v>
      </c>
      <c r="I345" s="133"/>
      <c r="J345" s="133"/>
      <c r="L345" s="133">
        <f t="shared" si="5"/>
        <v>13</v>
      </c>
    </row>
    <row r="346" spans="1:12">
      <c r="A346" s="266" t="s">
        <v>655</v>
      </c>
      <c r="B346" s="267" t="s">
        <v>656</v>
      </c>
      <c r="C346" s="233">
        <v>494697999</v>
      </c>
      <c r="D346" s="233">
        <v>94006271</v>
      </c>
      <c r="E346" s="233">
        <v>0</v>
      </c>
      <c r="F346" s="233">
        <v>588704270</v>
      </c>
      <c r="G346" s="233">
        <v>0</v>
      </c>
      <c r="H346" s="234">
        <v>588704270</v>
      </c>
      <c r="I346" s="133"/>
      <c r="J346" s="133"/>
      <c r="L346" s="133">
        <f t="shared" si="5"/>
        <v>9</v>
      </c>
    </row>
    <row r="347" spans="1:12">
      <c r="A347" s="270" t="s">
        <v>657</v>
      </c>
      <c r="B347" s="271" t="s">
        <v>656</v>
      </c>
      <c r="C347" s="231">
        <v>494697999</v>
      </c>
      <c r="D347" s="231">
        <v>94006271</v>
      </c>
      <c r="E347" s="231">
        <v>0</v>
      </c>
      <c r="F347" s="231">
        <v>588704270</v>
      </c>
      <c r="G347" s="231">
        <v>0</v>
      </c>
      <c r="H347" s="232">
        <v>588704270</v>
      </c>
      <c r="I347" s="133"/>
      <c r="J347" s="133"/>
      <c r="L347" s="133">
        <f t="shared" si="5"/>
        <v>13</v>
      </c>
    </row>
    <row r="348" spans="1:12">
      <c r="A348" s="266" t="s">
        <v>658</v>
      </c>
      <c r="B348" s="267" t="s">
        <v>539</v>
      </c>
      <c r="C348" s="233">
        <v>87198260.230000004</v>
      </c>
      <c r="D348" s="233">
        <v>16610948.380000001</v>
      </c>
      <c r="E348" s="233">
        <v>0</v>
      </c>
      <c r="F348" s="233">
        <v>103809208.61</v>
      </c>
      <c r="G348" s="233">
        <v>0</v>
      </c>
      <c r="H348" s="234">
        <v>103809208.61</v>
      </c>
      <c r="I348" s="133"/>
      <c r="J348" s="133"/>
      <c r="L348" s="133">
        <f t="shared" si="5"/>
        <v>9</v>
      </c>
    </row>
    <row r="349" spans="1:12">
      <c r="A349" s="270" t="s">
        <v>659</v>
      </c>
      <c r="B349" s="271" t="s">
        <v>660</v>
      </c>
      <c r="C349" s="231">
        <v>87198260.230000004</v>
      </c>
      <c r="D349" s="231">
        <v>16610948.380000001</v>
      </c>
      <c r="E349" s="231">
        <v>0</v>
      </c>
      <c r="F349" s="231">
        <v>103809208.61</v>
      </c>
      <c r="G349" s="231">
        <v>0</v>
      </c>
      <c r="H349" s="232">
        <v>103809208.61</v>
      </c>
      <c r="I349" s="133"/>
      <c r="J349" s="133"/>
      <c r="L349" s="133">
        <f t="shared" si="5"/>
        <v>13</v>
      </c>
    </row>
    <row r="350" spans="1:12">
      <c r="A350" s="266" t="s">
        <v>661</v>
      </c>
      <c r="B350" s="267" t="s">
        <v>662</v>
      </c>
      <c r="C350" s="233">
        <v>4843111</v>
      </c>
      <c r="D350" s="233">
        <v>988150</v>
      </c>
      <c r="E350" s="233">
        <v>0</v>
      </c>
      <c r="F350" s="233">
        <v>5831261</v>
      </c>
      <c r="G350" s="233">
        <v>0</v>
      </c>
      <c r="H350" s="234">
        <v>5831261</v>
      </c>
      <c r="I350" s="133"/>
      <c r="J350" s="133"/>
      <c r="L350" s="133">
        <f t="shared" si="5"/>
        <v>9</v>
      </c>
    </row>
    <row r="351" spans="1:12">
      <c r="A351" s="270" t="s">
        <v>663</v>
      </c>
      <c r="B351" s="271" t="s">
        <v>662</v>
      </c>
      <c r="C351" s="231">
        <v>4843111</v>
      </c>
      <c r="D351" s="231">
        <v>988150</v>
      </c>
      <c r="E351" s="231">
        <v>0</v>
      </c>
      <c r="F351" s="231">
        <v>5831261</v>
      </c>
      <c r="G351" s="231">
        <v>0</v>
      </c>
      <c r="H351" s="232">
        <v>5831261</v>
      </c>
      <c r="I351" s="133"/>
      <c r="J351" s="133"/>
      <c r="L351" s="133">
        <f t="shared" si="5"/>
        <v>13</v>
      </c>
    </row>
    <row r="352" spans="1:12">
      <c r="A352" s="266" t="s">
        <v>664</v>
      </c>
      <c r="B352" s="267" t="s">
        <v>665</v>
      </c>
      <c r="C352" s="233">
        <v>3006960</v>
      </c>
      <c r="D352" s="233">
        <v>613516</v>
      </c>
      <c r="E352" s="233">
        <v>0</v>
      </c>
      <c r="F352" s="233">
        <v>3620476</v>
      </c>
      <c r="G352" s="233">
        <v>0</v>
      </c>
      <c r="H352" s="234">
        <v>3620476</v>
      </c>
      <c r="I352" s="133"/>
      <c r="J352" s="133"/>
      <c r="L352" s="133">
        <f t="shared" si="5"/>
        <v>9</v>
      </c>
    </row>
    <row r="353" spans="1:12">
      <c r="A353" s="270" t="s">
        <v>666</v>
      </c>
      <c r="B353" s="271" t="s">
        <v>665</v>
      </c>
      <c r="C353" s="231">
        <v>3006960</v>
      </c>
      <c r="D353" s="231">
        <v>613516</v>
      </c>
      <c r="E353" s="231">
        <v>0</v>
      </c>
      <c r="F353" s="231">
        <v>3620476</v>
      </c>
      <c r="G353" s="231">
        <v>0</v>
      </c>
      <c r="H353" s="232">
        <v>3620476</v>
      </c>
      <c r="I353" s="133"/>
      <c r="J353" s="133"/>
      <c r="L353" s="133">
        <f t="shared" si="5"/>
        <v>13</v>
      </c>
    </row>
    <row r="354" spans="1:12">
      <c r="A354" s="203" t="s">
        <v>178</v>
      </c>
      <c r="B354" s="204" t="s">
        <v>179</v>
      </c>
      <c r="C354" s="235">
        <v>717030900</v>
      </c>
      <c r="D354" s="235">
        <v>144359200</v>
      </c>
      <c r="E354" s="235">
        <v>0</v>
      </c>
      <c r="F354" s="235">
        <v>861390100</v>
      </c>
      <c r="G354" s="235">
        <v>0</v>
      </c>
      <c r="H354" s="236">
        <v>861390100</v>
      </c>
      <c r="I354" s="133"/>
      <c r="J354" s="133"/>
      <c r="L354" s="133">
        <f t="shared" si="5"/>
        <v>6</v>
      </c>
    </row>
    <row r="355" spans="1:12">
      <c r="A355" s="266" t="s">
        <v>667</v>
      </c>
      <c r="B355" s="267" t="s">
        <v>559</v>
      </c>
      <c r="C355" s="233">
        <v>118167600</v>
      </c>
      <c r="D355" s="233">
        <v>23886400</v>
      </c>
      <c r="E355" s="233">
        <v>0</v>
      </c>
      <c r="F355" s="233">
        <v>142054000</v>
      </c>
      <c r="G355" s="233">
        <v>0</v>
      </c>
      <c r="H355" s="234">
        <v>142054000</v>
      </c>
      <c r="I355" s="133"/>
      <c r="J355" s="133"/>
      <c r="L355" s="133">
        <f t="shared" si="5"/>
        <v>9</v>
      </c>
    </row>
    <row r="356" spans="1:12">
      <c r="A356" s="270" t="s">
        <v>668</v>
      </c>
      <c r="B356" s="271" t="s">
        <v>559</v>
      </c>
      <c r="C356" s="231">
        <v>118167600</v>
      </c>
      <c r="D356" s="231">
        <v>23886400</v>
      </c>
      <c r="E356" s="231">
        <v>0</v>
      </c>
      <c r="F356" s="231">
        <v>142054000</v>
      </c>
      <c r="G356" s="231">
        <v>0</v>
      </c>
      <c r="H356" s="232">
        <v>142054000</v>
      </c>
      <c r="I356" s="133"/>
      <c r="J356" s="133"/>
      <c r="L356" s="133">
        <f t="shared" si="5"/>
        <v>13</v>
      </c>
    </row>
    <row r="357" spans="1:12">
      <c r="A357" s="266" t="s">
        <v>669</v>
      </c>
      <c r="B357" s="267" t="s">
        <v>670</v>
      </c>
      <c r="C357" s="233">
        <v>241922300</v>
      </c>
      <c r="D357" s="233">
        <v>48850900</v>
      </c>
      <c r="E357" s="233">
        <v>0</v>
      </c>
      <c r="F357" s="233">
        <v>290773200</v>
      </c>
      <c r="G357" s="233">
        <v>0</v>
      </c>
      <c r="H357" s="234">
        <v>290773200</v>
      </c>
      <c r="I357" s="133"/>
      <c r="J357" s="133"/>
      <c r="L357" s="133">
        <f t="shared" si="5"/>
        <v>9</v>
      </c>
    </row>
    <row r="358" spans="1:12">
      <c r="A358" s="270" t="s">
        <v>671</v>
      </c>
      <c r="B358" s="271" t="s">
        <v>670</v>
      </c>
      <c r="C358" s="231">
        <v>241922300</v>
      </c>
      <c r="D358" s="231">
        <v>48850900</v>
      </c>
      <c r="E358" s="231">
        <v>0</v>
      </c>
      <c r="F358" s="231">
        <v>290773200</v>
      </c>
      <c r="G358" s="231">
        <v>0</v>
      </c>
      <c r="H358" s="232">
        <v>290773200</v>
      </c>
      <c r="I358" s="133"/>
      <c r="J358" s="133"/>
      <c r="L358" s="133">
        <f t="shared" si="5"/>
        <v>13</v>
      </c>
    </row>
    <row r="359" spans="1:12">
      <c r="A359" s="266" t="s">
        <v>672</v>
      </c>
      <c r="B359" s="267" t="s">
        <v>673</v>
      </c>
      <c r="C359" s="233">
        <v>15710000</v>
      </c>
      <c r="D359" s="233">
        <v>2985900</v>
      </c>
      <c r="E359" s="233">
        <v>0</v>
      </c>
      <c r="F359" s="233">
        <v>18695900</v>
      </c>
      <c r="G359" s="233">
        <v>0</v>
      </c>
      <c r="H359" s="234">
        <v>18695900</v>
      </c>
      <c r="I359" s="133"/>
      <c r="J359" s="133"/>
      <c r="L359" s="133">
        <f t="shared" si="5"/>
        <v>9</v>
      </c>
    </row>
    <row r="360" spans="1:12">
      <c r="A360" s="270" t="s">
        <v>674</v>
      </c>
      <c r="B360" s="271" t="s">
        <v>673</v>
      </c>
      <c r="C360" s="231">
        <v>15710000</v>
      </c>
      <c r="D360" s="231">
        <v>2985900</v>
      </c>
      <c r="E360" s="231">
        <v>0</v>
      </c>
      <c r="F360" s="231">
        <v>18695900</v>
      </c>
      <c r="G360" s="231">
        <v>0</v>
      </c>
      <c r="H360" s="232">
        <v>18695900</v>
      </c>
      <c r="I360" s="133"/>
      <c r="J360" s="133"/>
      <c r="L360" s="133">
        <f t="shared" si="5"/>
        <v>13</v>
      </c>
    </row>
    <row r="361" spans="1:12" ht="25.5">
      <c r="A361" s="266" t="s">
        <v>675</v>
      </c>
      <c r="B361" s="267" t="s">
        <v>676</v>
      </c>
      <c r="C361" s="233">
        <v>341231000</v>
      </c>
      <c r="D361" s="233">
        <v>68636000</v>
      </c>
      <c r="E361" s="233">
        <v>0</v>
      </c>
      <c r="F361" s="233">
        <v>409867000</v>
      </c>
      <c r="G361" s="233">
        <v>0</v>
      </c>
      <c r="H361" s="234">
        <v>409867000</v>
      </c>
      <c r="I361" s="133"/>
      <c r="J361" s="133"/>
      <c r="L361" s="133">
        <f t="shared" si="5"/>
        <v>9</v>
      </c>
    </row>
    <row r="362" spans="1:12" ht="25.5">
      <c r="A362" s="270" t="s">
        <v>677</v>
      </c>
      <c r="B362" s="271" t="s">
        <v>676</v>
      </c>
      <c r="C362" s="231">
        <v>341231000</v>
      </c>
      <c r="D362" s="231">
        <v>68636000</v>
      </c>
      <c r="E362" s="231">
        <v>0</v>
      </c>
      <c r="F362" s="231">
        <v>409867000</v>
      </c>
      <c r="G362" s="231">
        <v>0</v>
      </c>
      <c r="H362" s="232">
        <v>409867000</v>
      </c>
      <c r="I362" s="133"/>
      <c r="J362" s="133"/>
      <c r="L362" s="133">
        <f t="shared" si="5"/>
        <v>13</v>
      </c>
    </row>
    <row r="363" spans="1:12">
      <c r="A363" s="203" t="s">
        <v>180</v>
      </c>
      <c r="B363" s="204" t="s">
        <v>181</v>
      </c>
      <c r="C363" s="235">
        <v>147757500</v>
      </c>
      <c r="D363" s="235">
        <v>29868000</v>
      </c>
      <c r="E363" s="235">
        <v>0</v>
      </c>
      <c r="F363" s="235">
        <v>177625500</v>
      </c>
      <c r="G363" s="235">
        <v>0</v>
      </c>
      <c r="H363" s="236">
        <v>177625500</v>
      </c>
      <c r="I363" s="133"/>
      <c r="J363" s="133"/>
      <c r="L363" s="133">
        <f t="shared" si="5"/>
        <v>6</v>
      </c>
    </row>
    <row r="364" spans="1:12">
      <c r="A364" s="266" t="s">
        <v>678</v>
      </c>
      <c r="B364" s="267" t="s">
        <v>496</v>
      </c>
      <c r="C364" s="233">
        <v>88624700</v>
      </c>
      <c r="D364" s="233">
        <v>17915100</v>
      </c>
      <c r="E364" s="233">
        <v>0</v>
      </c>
      <c r="F364" s="233">
        <v>106539800</v>
      </c>
      <c r="G364" s="233">
        <v>0</v>
      </c>
      <c r="H364" s="234">
        <v>106539800</v>
      </c>
      <c r="I364" s="133"/>
      <c r="J364" s="133"/>
      <c r="L364" s="133">
        <f t="shared" si="5"/>
        <v>9</v>
      </c>
    </row>
    <row r="365" spans="1:12">
      <c r="A365" s="270" t="s">
        <v>679</v>
      </c>
      <c r="B365" s="271" t="s">
        <v>496</v>
      </c>
      <c r="C365" s="231">
        <v>88624700</v>
      </c>
      <c r="D365" s="231">
        <v>17915100</v>
      </c>
      <c r="E365" s="231">
        <v>0</v>
      </c>
      <c r="F365" s="231">
        <v>106539800</v>
      </c>
      <c r="G365" s="231">
        <v>0</v>
      </c>
      <c r="H365" s="232">
        <v>106539800</v>
      </c>
      <c r="I365" s="133"/>
      <c r="J365" s="133"/>
      <c r="L365" s="133">
        <f t="shared" si="5"/>
        <v>13</v>
      </c>
    </row>
    <row r="366" spans="1:12">
      <c r="A366" s="266" t="s">
        <v>680</v>
      </c>
      <c r="B366" s="267" t="s">
        <v>498</v>
      </c>
      <c r="C366" s="233">
        <v>14787500</v>
      </c>
      <c r="D366" s="233">
        <v>2989100</v>
      </c>
      <c r="E366" s="233">
        <v>0</v>
      </c>
      <c r="F366" s="233">
        <v>17776600</v>
      </c>
      <c r="G366" s="233">
        <v>0</v>
      </c>
      <c r="H366" s="234">
        <v>17776600</v>
      </c>
      <c r="I366" s="133"/>
      <c r="J366" s="133"/>
      <c r="L366" s="133">
        <f t="shared" si="5"/>
        <v>9</v>
      </c>
    </row>
    <row r="367" spans="1:12">
      <c r="A367" s="270" t="s">
        <v>681</v>
      </c>
      <c r="B367" s="271" t="s">
        <v>498</v>
      </c>
      <c r="C367" s="231">
        <v>14787500</v>
      </c>
      <c r="D367" s="231">
        <v>2989100</v>
      </c>
      <c r="E367" s="231">
        <v>0</v>
      </c>
      <c r="F367" s="231">
        <v>17776600</v>
      </c>
      <c r="G367" s="231">
        <v>0</v>
      </c>
      <c r="H367" s="232">
        <v>17776600</v>
      </c>
      <c r="I367" s="133"/>
      <c r="J367" s="133"/>
      <c r="L367" s="133">
        <f t="shared" si="5"/>
        <v>13</v>
      </c>
    </row>
    <row r="368" spans="1:12">
      <c r="A368" s="266" t="s">
        <v>682</v>
      </c>
      <c r="B368" s="267" t="s">
        <v>486</v>
      </c>
      <c r="C368" s="233">
        <v>14787500</v>
      </c>
      <c r="D368" s="233">
        <v>2989100</v>
      </c>
      <c r="E368" s="233">
        <v>0</v>
      </c>
      <c r="F368" s="233">
        <v>17776600</v>
      </c>
      <c r="G368" s="233">
        <v>0</v>
      </c>
      <c r="H368" s="234">
        <v>17776600</v>
      </c>
      <c r="I368" s="133"/>
      <c r="J368" s="133"/>
      <c r="L368" s="133">
        <f t="shared" si="5"/>
        <v>9</v>
      </c>
    </row>
    <row r="369" spans="1:12">
      <c r="A369" s="270" t="s">
        <v>683</v>
      </c>
      <c r="B369" s="271" t="s">
        <v>486</v>
      </c>
      <c r="C369" s="231">
        <v>14787500</v>
      </c>
      <c r="D369" s="231">
        <v>2989100</v>
      </c>
      <c r="E369" s="231">
        <v>0</v>
      </c>
      <c r="F369" s="231">
        <v>17776600</v>
      </c>
      <c r="G369" s="231">
        <v>0</v>
      </c>
      <c r="H369" s="232">
        <v>17776600</v>
      </c>
      <c r="I369" s="133"/>
      <c r="J369" s="133"/>
      <c r="L369" s="133">
        <f t="shared" si="5"/>
        <v>13</v>
      </c>
    </row>
    <row r="370" spans="1:12">
      <c r="A370" s="266" t="s">
        <v>684</v>
      </c>
      <c r="B370" s="267" t="s">
        <v>484</v>
      </c>
      <c r="C370" s="233">
        <v>29557800</v>
      </c>
      <c r="D370" s="233">
        <v>5974700</v>
      </c>
      <c r="E370" s="233">
        <v>0</v>
      </c>
      <c r="F370" s="233">
        <v>35532500</v>
      </c>
      <c r="G370" s="233">
        <v>0</v>
      </c>
      <c r="H370" s="234">
        <v>35532500</v>
      </c>
      <c r="I370" s="133"/>
      <c r="J370" s="133"/>
      <c r="L370" s="133">
        <f t="shared" si="5"/>
        <v>9</v>
      </c>
    </row>
    <row r="371" spans="1:12" ht="25.5">
      <c r="A371" s="270" t="s">
        <v>685</v>
      </c>
      <c r="B371" s="271" t="s">
        <v>484</v>
      </c>
      <c r="C371" s="231">
        <v>29557800</v>
      </c>
      <c r="D371" s="231">
        <v>5974700</v>
      </c>
      <c r="E371" s="231">
        <v>0</v>
      </c>
      <c r="F371" s="231">
        <v>35532500</v>
      </c>
      <c r="G371" s="231">
        <v>0</v>
      </c>
      <c r="H371" s="232">
        <v>35532500</v>
      </c>
      <c r="I371" s="133"/>
      <c r="J371" s="133"/>
      <c r="L371" s="133">
        <f t="shared" si="5"/>
        <v>13</v>
      </c>
    </row>
    <row r="372" spans="1:12">
      <c r="A372" s="203" t="s">
        <v>182</v>
      </c>
      <c r="B372" s="204" t="s">
        <v>183</v>
      </c>
      <c r="C372" s="235">
        <v>1032464578.35</v>
      </c>
      <c r="D372" s="235">
        <v>251341323.5</v>
      </c>
      <c r="E372" s="235">
        <v>0</v>
      </c>
      <c r="F372" s="235">
        <v>1283805901.8499999</v>
      </c>
      <c r="G372" s="235">
        <v>0</v>
      </c>
      <c r="H372" s="236">
        <v>1283805901.8499999</v>
      </c>
      <c r="I372" s="133"/>
      <c r="J372" s="133"/>
      <c r="L372" s="133">
        <f t="shared" si="5"/>
        <v>6</v>
      </c>
    </row>
    <row r="373" spans="1:12">
      <c r="A373" s="266" t="s">
        <v>686</v>
      </c>
      <c r="B373" s="267" t="s">
        <v>525</v>
      </c>
      <c r="C373" s="233">
        <v>210960114.31</v>
      </c>
      <c r="D373" s="233">
        <v>61964228.600000001</v>
      </c>
      <c r="E373" s="233">
        <v>0</v>
      </c>
      <c r="F373" s="233">
        <v>272924342.91000003</v>
      </c>
      <c r="G373" s="233">
        <v>0</v>
      </c>
      <c r="H373" s="234">
        <v>272924342.91000003</v>
      </c>
      <c r="I373" s="133"/>
      <c r="J373" s="133"/>
      <c r="L373" s="133">
        <f t="shared" si="5"/>
        <v>9</v>
      </c>
    </row>
    <row r="374" spans="1:12">
      <c r="A374" s="270" t="s">
        <v>687</v>
      </c>
      <c r="B374" s="271" t="s">
        <v>525</v>
      </c>
      <c r="C374" s="231">
        <v>210960114.31</v>
      </c>
      <c r="D374" s="231">
        <v>61964228.600000001</v>
      </c>
      <c r="E374" s="231">
        <v>0</v>
      </c>
      <c r="F374" s="231">
        <v>272924342.91000003</v>
      </c>
      <c r="G374" s="231">
        <v>0</v>
      </c>
      <c r="H374" s="232">
        <v>272924342.91000003</v>
      </c>
      <c r="I374" s="133"/>
      <c r="J374" s="133"/>
      <c r="L374" s="133">
        <f t="shared" si="5"/>
        <v>13</v>
      </c>
    </row>
    <row r="375" spans="1:12">
      <c r="A375" s="266" t="s">
        <v>688</v>
      </c>
      <c r="B375" s="267" t="s">
        <v>522</v>
      </c>
      <c r="C375" s="233">
        <v>256571128.19999999</v>
      </c>
      <c r="D375" s="233">
        <v>58585705.590000004</v>
      </c>
      <c r="E375" s="233">
        <v>0</v>
      </c>
      <c r="F375" s="233">
        <v>315156833.79000002</v>
      </c>
      <c r="G375" s="233">
        <v>0</v>
      </c>
      <c r="H375" s="234">
        <v>315156833.79000002</v>
      </c>
      <c r="I375" s="133"/>
      <c r="J375" s="133"/>
      <c r="L375" s="133">
        <f t="shared" si="5"/>
        <v>9</v>
      </c>
    </row>
    <row r="376" spans="1:12">
      <c r="A376" s="270" t="s">
        <v>689</v>
      </c>
      <c r="B376" s="271" t="s">
        <v>522</v>
      </c>
      <c r="C376" s="231">
        <v>256571128.19999999</v>
      </c>
      <c r="D376" s="231">
        <v>58585705.590000004</v>
      </c>
      <c r="E376" s="231">
        <v>0</v>
      </c>
      <c r="F376" s="231">
        <v>315156833.79000002</v>
      </c>
      <c r="G376" s="231">
        <v>0</v>
      </c>
      <c r="H376" s="232">
        <v>315156833.79000002</v>
      </c>
      <c r="I376" s="133"/>
      <c r="J376" s="133"/>
      <c r="L376" s="133">
        <f t="shared" si="5"/>
        <v>13</v>
      </c>
    </row>
    <row r="377" spans="1:12">
      <c r="A377" s="266" t="s">
        <v>690</v>
      </c>
      <c r="B377" s="267" t="s">
        <v>528</v>
      </c>
      <c r="C377" s="233">
        <v>159704199.94</v>
      </c>
      <c r="D377" s="233">
        <v>46092570.689999998</v>
      </c>
      <c r="E377" s="233">
        <v>0</v>
      </c>
      <c r="F377" s="233">
        <v>205796770.63</v>
      </c>
      <c r="G377" s="233">
        <v>0</v>
      </c>
      <c r="H377" s="234">
        <v>205796770.63</v>
      </c>
      <c r="I377" s="133"/>
      <c r="J377" s="133"/>
      <c r="L377" s="133">
        <f t="shared" si="5"/>
        <v>9</v>
      </c>
    </row>
    <row r="378" spans="1:12">
      <c r="A378" s="270" t="s">
        <v>691</v>
      </c>
      <c r="B378" s="271" t="s">
        <v>528</v>
      </c>
      <c r="C378" s="231">
        <v>159704199.94</v>
      </c>
      <c r="D378" s="231">
        <v>46092570.689999998</v>
      </c>
      <c r="E378" s="231">
        <v>0</v>
      </c>
      <c r="F378" s="231">
        <v>205796770.63</v>
      </c>
      <c r="G378" s="231">
        <v>0</v>
      </c>
      <c r="H378" s="232">
        <v>205796770.63</v>
      </c>
      <c r="I378" s="133"/>
      <c r="J378" s="133"/>
      <c r="L378" s="133">
        <f t="shared" si="5"/>
        <v>13</v>
      </c>
    </row>
    <row r="379" spans="1:12">
      <c r="A379" s="266" t="s">
        <v>692</v>
      </c>
      <c r="B379" s="267" t="s">
        <v>534</v>
      </c>
      <c r="C379" s="233">
        <v>258303798.69</v>
      </c>
      <c r="D379" s="233">
        <v>54225281.060000002</v>
      </c>
      <c r="E379" s="233">
        <v>0</v>
      </c>
      <c r="F379" s="233">
        <v>312529079.75</v>
      </c>
      <c r="G379" s="233">
        <v>0</v>
      </c>
      <c r="H379" s="234">
        <v>312529079.75</v>
      </c>
      <c r="I379" s="133"/>
      <c r="J379" s="133"/>
      <c r="L379" s="133">
        <f t="shared" si="5"/>
        <v>9</v>
      </c>
    </row>
    <row r="380" spans="1:12">
      <c r="A380" s="270" t="s">
        <v>693</v>
      </c>
      <c r="B380" s="271" t="s">
        <v>534</v>
      </c>
      <c r="C380" s="231">
        <v>258303798.69</v>
      </c>
      <c r="D380" s="231">
        <v>54225281.060000002</v>
      </c>
      <c r="E380" s="231">
        <v>0</v>
      </c>
      <c r="F380" s="231">
        <v>312529079.75</v>
      </c>
      <c r="G380" s="231">
        <v>0</v>
      </c>
      <c r="H380" s="232">
        <v>312529079.75</v>
      </c>
      <c r="I380" s="133"/>
      <c r="J380" s="133"/>
      <c r="L380" s="133">
        <f t="shared" si="5"/>
        <v>13</v>
      </c>
    </row>
    <row r="381" spans="1:12">
      <c r="A381" s="266" t="s">
        <v>694</v>
      </c>
      <c r="B381" s="267" t="s">
        <v>531</v>
      </c>
      <c r="C381" s="233">
        <v>132490242.67</v>
      </c>
      <c r="D381" s="233">
        <v>26223778.34</v>
      </c>
      <c r="E381" s="233">
        <v>0</v>
      </c>
      <c r="F381" s="233">
        <v>158714021.00999999</v>
      </c>
      <c r="G381" s="233">
        <v>0</v>
      </c>
      <c r="H381" s="234">
        <v>158714021.00999999</v>
      </c>
      <c r="I381" s="133"/>
      <c r="J381" s="133"/>
      <c r="L381" s="133">
        <f t="shared" si="5"/>
        <v>9</v>
      </c>
    </row>
    <row r="382" spans="1:12">
      <c r="A382" s="270" t="s">
        <v>695</v>
      </c>
      <c r="B382" s="271" t="s">
        <v>531</v>
      </c>
      <c r="C382" s="231">
        <v>132490242.67</v>
      </c>
      <c r="D382" s="231">
        <v>26223778.34</v>
      </c>
      <c r="E382" s="231">
        <v>0</v>
      </c>
      <c r="F382" s="231">
        <v>158714021.00999999</v>
      </c>
      <c r="G382" s="231">
        <v>0</v>
      </c>
      <c r="H382" s="232">
        <v>158714021.00999999</v>
      </c>
      <c r="I382" s="133"/>
      <c r="J382" s="133"/>
      <c r="L382" s="133">
        <f t="shared" si="5"/>
        <v>13</v>
      </c>
    </row>
    <row r="383" spans="1:12">
      <c r="A383" s="266" t="s">
        <v>696</v>
      </c>
      <c r="B383" s="267" t="s">
        <v>542</v>
      </c>
      <c r="C383" s="233">
        <v>14435094.539999999</v>
      </c>
      <c r="D383" s="233">
        <v>4249759.22</v>
      </c>
      <c r="E383" s="233">
        <v>0</v>
      </c>
      <c r="F383" s="233">
        <v>18684853.760000002</v>
      </c>
      <c r="G383" s="233">
        <v>0</v>
      </c>
      <c r="H383" s="234">
        <v>18684853.760000002</v>
      </c>
      <c r="I383" s="133"/>
      <c r="J383" s="133"/>
      <c r="L383" s="133">
        <f t="shared" si="5"/>
        <v>9</v>
      </c>
    </row>
    <row r="384" spans="1:12">
      <c r="A384" s="270" t="s">
        <v>697</v>
      </c>
      <c r="B384" s="271" t="s">
        <v>542</v>
      </c>
      <c r="C384" s="231">
        <v>14435094.539999999</v>
      </c>
      <c r="D384" s="231">
        <v>4249759.22</v>
      </c>
      <c r="E384" s="231">
        <v>0</v>
      </c>
      <c r="F384" s="231">
        <v>18684853.760000002</v>
      </c>
      <c r="G384" s="231">
        <v>0</v>
      </c>
      <c r="H384" s="232">
        <v>18684853.760000002</v>
      </c>
      <c r="I384" s="133"/>
      <c r="J384" s="133"/>
      <c r="L384" s="133">
        <f t="shared" si="5"/>
        <v>13</v>
      </c>
    </row>
    <row r="385" spans="1:12">
      <c r="A385" s="203" t="s">
        <v>184</v>
      </c>
      <c r="B385" s="204" t="s">
        <v>185</v>
      </c>
      <c r="C385" s="235">
        <v>0</v>
      </c>
      <c r="D385" s="235">
        <v>9198724</v>
      </c>
      <c r="E385" s="235">
        <v>0</v>
      </c>
      <c r="F385" s="235">
        <v>9198724</v>
      </c>
      <c r="G385" s="235">
        <v>0</v>
      </c>
      <c r="H385" s="236">
        <v>9198724</v>
      </c>
      <c r="I385" s="133"/>
      <c r="J385" s="133"/>
      <c r="L385" s="133">
        <f t="shared" si="5"/>
        <v>6</v>
      </c>
    </row>
    <row r="386" spans="1:12">
      <c r="A386" s="266" t="s">
        <v>824</v>
      </c>
      <c r="B386" s="267" t="s">
        <v>825</v>
      </c>
      <c r="C386" s="233">
        <v>0</v>
      </c>
      <c r="D386" s="233">
        <v>9198724</v>
      </c>
      <c r="E386" s="233">
        <v>0</v>
      </c>
      <c r="F386" s="233">
        <v>9198724</v>
      </c>
      <c r="G386" s="233">
        <v>0</v>
      </c>
      <c r="H386" s="234">
        <v>9198724</v>
      </c>
      <c r="I386" s="133"/>
      <c r="J386" s="133"/>
      <c r="L386" s="133">
        <f t="shared" si="5"/>
        <v>9</v>
      </c>
    </row>
    <row r="387" spans="1:12">
      <c r="A387" s="270" t="s">
        <v>826</v>
      </c>
      <c r="B387" s="271" t="s">
        <v>825</v>
      </c>
      <c r="C387" s="231">
        <v>0</v>
      </c>
      <c r="D387" s="231">
        <v>9198724</v>
      </c>
      <c r="E387" s="231">
        <v>0</v>
      </c>
      <c r="F387" s="231">
        <v>9198724</v>
      </c>
      <c r="G387" s="231">
        <v>0</v>
      </c>
      <c r="H387" s="232">
        <v>9198724</v>
      </c>
      <c r="I387" s="133"/>
      <c r="J387" s="133"/>
      <c r="L387" s="133">
        <f t="shared" si="5"/>
        <v>13</v>
      </c>
    </row>
    <row r="388" spans="1:12">
      <c r="A388" s="203" t="s">
        <v>186</v>
      </c>
      <c r="B388" s="204" t="s">
        <v>187</v>
      </c>
      <c r="C388" s="235">
        <v>3324259162.5799999</v>
      </c>
      <c r="D388" s="235">
        <v>854636248.22000003</v>
      </c>
      <c r="E388" s="235">
        <v>12824467.51</v>
      </c>
      <c r="F388" s="235">
        <v>4166070943.29</v>
      </c>
      <c r="G388" s="235">
        <v>0</v>
      </c>
      <c r="H388" s="236">
        <v>4166070943.29</v>
      </c>
      <c r="I388" s="133"/>
      <c r="J388" s="133"/>
      <c r="L388" s="133">
        <f t="shared" si="5"/>
        <v>6</v>
      </c>
    </row>
    <row r="389" spans="1:12">
      <c r="A389" s="266" t="s">
        <v>827</v>
      </c>
      <c r="B389" s="267" t="s">
        <v>828</v>
      </c>
      <c r="C389" s="233">
        <v>0</v>
      </c>
      <c r="D389" s="233">
        <v>110000</v>
      </c>
      <c r="E389" s="233">
        <v>55000</v>
      </c>
      <c r="F389" s="233">
        <v>55000</v>
      </c>
      <c r="G389" s="233">
        <v>0</v>
      </c>
      <c r="H389" s="234">
        <v>55000</v>
      </c>
      <c r="I389" s="133"/>
      <c r="J389" s="133"/>
      <c r="L389" s="133">
        <f t="shared" si="5"/>
        <v>9</v>
      </c>
    </row>
    <row r="390" spans="1:12">
      <c r="A390" s="270" t="s">
        <v>829</v>
      </c>
      <c r="B390" s="271" t="s">
        <v>828</v>
      </c>
      <c r="C390" s="231">
        <v>0</v>
      </c>
      <c r="D390" s="231">
        <v>110000</v>
      </c>
      <c r="E390" s="231">
        <v>55000</v>
      </c>
      <c r="F390" s="231">
        <v>55000</v>
      </c>
      <c r="G390" s="231">
        <v>0</v>
      </c>
      <c r="H390" s="232">
        <v>55000</v>
      </c>
      <c r="I390" s="133"/>
      <c r="J390" s="133"/>
      <c r="L390" s="133">
        <f t="shared" si="5"/>
        <v>13</v>
      </c>
    </row>
    <row r="391" spans="1:12">
      <c r="A391" s="266" t="s">
        <v>698</v>
      </c>
      <c r="B391" s="267" t="s">
        <v>699</v>
      </c>
      <c r="C391" s="233">
        <v>15767121.6</v>
      </c>
      <c r="D391" s="233">
        <v>0</v>
      </c>
      <c r="E391" s="233">
        <v>0</v>
      </c>
      <c r="F391" s="233">
        <v>15767121.6</v>
      </c>
      <c r="G391" s="233">
        <v>0</v>
      </c>
      <c r="H391" s="234">
        <v>15767121.6</v>
      </c>
      <c r="I391" s="133"/>
      <c r="J391" s="133"/>
      <c r="L391" s="133">
        <f t="shared" si="5"/>
        <v>9</v>
      </c>
    </row>
    <row r="392" spans="1:12">
      <c r="A392" s="270" t="s">
        <v>700</v>
      </c>
      <c r="B392" s="271" t="s">
        <v>699</v>
      </c>
      <c r="C392" s="231">
        <v>15767121.6</v>
      </c>
      <c r="D392" s="231">
        <v>0</v>
      </c>
      <c r="E392" s="231">
        <v>0</v>
      </c>
      <c r="F392" s="231">
        <v>15767121.6</v>
      </c>
      <c r="G392" s="231">
        <v>0</v>
      </c>
      <c r="H392" s="232">
        <v>15767121.6</v>
      </c>
      <c r="I392" s="133"/>
      <c r="J392" s="133"/>
      <c r="L392" s="133">
        <f t="shared" ref="L392:L455" si="6">+LEN(A392)</f>
        <v>13</v>
      </c>
    </row>
    <row r="393" spans="1:12">
      <c r="A393" s="266" t="s">
        <v>701</v>
      </c>
      <c r="B393" s="267" t="s">
        <v>500</v>
      </c>
      <c r="C393" s="233">
        <v>42750877.920000002</v>
      </c>
      <c r="D393" s="233">
        <v>8783364.3000000007</v>
      </c>
      <c r="E393" s="233">
        <v>0</v>
      </c>
      <c r="F393" s="233">
        <v>51534242.219999999</v>
      </c>
      <c r="G393" s="233">
        <v>0</v>
      </c>
      <c r="H393" s="234">
        <v>51534242.219999999</v>
      </c>
      <c r="I393" s="133"/>
      <c r="J393" s="133"/>
      <c r="L393" s="133">
        <f t="shared" si="6"/>
        <v>9</v>
      </c>
    </row>
    <row r="394" spans="1:12">
      <c r="A394" s="270" t="s">
        <v>702</v>
      </c>
      <c r="B394" s="271" t="s">
        <v>500</v>
      </c>
      <c r="C394" s="231">
        <v>42750877.920000002</v>
      </c>
      <c r="D394" s="231">
        <v>8783364.3000000007</v>
      </c>
      <c r="E394" s="231">
        <v>0</v>
      </c>
      <c r="F394" s="231">
        <v>51534242.219999999</v>
      </c>
      <c r="G394" s="231">
        <v>0</v>
      </c>
      <c r="H394" s="232">
        <v>51534242.219999999</v>
      </c>
      <c r="I394" s="133"/>
      <c r="J394" s="133"/>
      <c r="L394" s="133">
        <f t="shared" si="6"/>
        <v>13</v>
      </c>
    </row>
    <row r="395" spans="1:12">
      <c r="A395" s="266" t="s">
        <v>703</v>
      </c>
      <c r="B395" s="267" t="s">
        <v>513</v>
      </c>
      <c r="C395" s="233">
        <v>0</v>
      </c>
      <c r="D395" s="233">
        <v>9234928.5099999998</v>
      </c>
      <c r="E395" s="233">
        <v>9234928.5099999998</v>
      </c>
      <c r="F395" s="233">
        <v>0</v>
      </c>
      <c r="G395" s="233">
        <v>0</v>
      </c>
      <c r="H395" s="234">
        <v>0</v>
      </c>
      <c r="I395" s="133"/>
      <c r="J395" s="133"/>
      <c r="L395" s="133">
        <f t="shared" si="6"/>
        <v>9</v>
      </c>
    </row>
    <row r="396" spans="1:12">
      <c r="A396" s="270" t="s">
        <v>704</v>
      </c>
      <c r="B396" s="271" t="s">
        <v>513</v>
      </c>
      <c r="C396" s="231">
        <v>0</v>
      </c>
      <c r="D396" s="231">
        <v>9234928.5099999998</v>
      </c>
      <c r="E396" s="231">
        <v>9234928.5099999998</v>
      </c>
      <c r="F396" s="231">
        <v>0</v>
      </c>
      <c r="G396" s="231">
        <v>0</v>
      </c>
      <c r="H396" s="232">
        <v>0</v>
      </c>
      <c r="I396" s="133"/>
      <c r="J396" s="133"/>
      <c r="L396" s="133">
        <f t="shared" si="6"/>
        <v>13</v>
      </c>
    </row>
    <row r="397" spans="1:12">
      <c r="A397" s="266" t="s">
        <v>705</v>
      </c>
      <c r="B397" s="267" t="s">
        <v>474</v>
      </c>
      <c r="C397" s="233">
        <v>74446058</v>
      </c>
      <c r="D397" s="233">
        <v>26235359</v>
      </c>
      <c r="E397" s="233">
        <v>0</v>
      </c>
      <c r="F397" s="233">
        <v>100681417</v>
      </c>
      <c r="G397" s="233">
        <v>0</v>
      </c>
      <c r="H397" s="234">
        <v>100681417</v>
      </c>
      <c r="I397" s="133"/>
      <c r="J397" s="133"/>
      <c r="L397" s="133">
        <f t="shared" si="6"/>
        <v>9</v>
      </c>
    </row>
    <row r="398" spans="1:12">
      <c r="A398" s="270" t="s">
        <v>706</v>
      </c>
      <c r="B398" s="271" t="s">
        <v>474</v>
      </c>
      <c r="C398" s="231">
        <v>74446058</v>
      </c>
      <c r="D398" s="231">
        <v>26235359</v>
      </c>
      <c r="E398" s="231">
        <v>0</v>
      </c>
      <c r="F398" s="231">
        <v>100681417</v>
      </c>
      <c r="G398" s="231">
        <v>0</v>
      </c>
      <c r="H398" s="232">
        <v>100681417</v>
      </c>
      <c r="I398" s="133"/>
      <c r="J398" s="133"/>
      <c r="L398" s="133">
        <f t="shared" si="6"/>
        <v>13</v>
      </c>
    </row>
    <row r="399" spans="1:12">
      <c r="A399" s="266" t="s">
        <v>707</v>
      </c>
      <c r="B399" s="267" t="s">
        <v>330</v>
      </c>
      <c r="C399" s="233">
        <v>157291901.61000001</v>
      </c>
      <c r="D399" s="233">
        <v>31841929.73</v>
      </c>
      <c r="E399" s="233">
        <v>117600</v>
      </c>
      <c r="F399" s="233">
        <v>189016231.34</v>
      </c>
      <c r="G399" s="233">
        <v>0</v>
      </c>
      <c r="H399" s="234">
        <v>189016231.34</v>
      </c>
      <c r="I399" s="133"/>
      <c r="J399" s="133"/>
      <c r="L399" s="133">
        <f t="shared" si="6"/>
        <v>9</v>
      </c>
    </row>
    <row r="400" spans="1:12" ht="25.5">
      <c r="A400" s="270" t="s">
        <v>708</v>
      </c>
      <c r="B400" s="271" t="s">
        <v>330</v>
      </c>
      <c r="C400" s="231">
        <v>157291901.61000001</v>
      </c>
      <c r="D400" s="231">
        <v>31841929.73</v>
      </c>
      <c r="E400" s="231">
        <v>117600</v>
      </c>
      <c r="F400" s="231">
        <v>189016231.34</v>
      </c>
      <c r="G400" s="231">
        <v>0</v>
      </c>
      <c r="H400" s="232">
        <v>189016231.34</v>
      </c>
      <c r="I400" s="133"/>
      <c r="J400" s="133"/>
      <c r="L400" s="133">
        <f t="shared" si="6"/>
        <v>13</v>
      </c>
    </row>
    <row r="401" spans="1:12">
      <c r="A401" s="266" t="s">
        <v>709</v>
      </c>
      <c r="B401" s="267" t="s">
        <v>710</v>
      </c>
      <c r="C401" s="233">
        <v>6166927</v>
      </c>
      <c r="D401" s="233">
        <v>5172070</v>
      </c>
      <c r="E401" s="233">
        <v>120000</v>
      </c>
      <c r="F401" s="233">
        <v>11218997</v>
      </c>
      <c r="G401" s="233">
        <v>0</v>
      </c>
      <c r="H401" s="234">
        <v>11218997</v>
      </c>
      <c r="I401" s="133"/>
      <c r="J401" s="133"/>
      <c r="L401" s="133">
        <f t="shared" si="6"/>
        <v>9</v>
      </c>
    </row>
    <row r="402" spans="1:12">
      <c r="A402" s="270" t="s">
        <v>711</v>
      </c>
      <c r="B402" s="271" t="s">
        <v>710</v>
      </c>
      <c r="C402" s="231">
        <v>6166927</v>
      </c>
      <c r="D402" s="231">
        <v>5172070</v>
      </c>
      <c r="E402" s="231">
        <v>120000</v>
      </c>
      <c r="F402" s="231">
        <v>11218997</v>
      </c>
      <c r="G402" s="231">
        <v>0</v>
      </c>
      <c r="H402" s="232">
        <v>11218997</v>
      </c>
      <c r="I402" s="133"/>
      <c r="J402" s="133"/>
      <c r="L402" s="133">
        <f t="shared" si="6"/>
        <v>13</v>
      </c>
    </row>
    <row r="403" spans="1:12">
      <c r="A403" s="266" t="s">
        <v>712</v>
      </c>
      <c r="B403" s="267" t="s">
        <v>713</v>
      </c>
      <c r="C403" s="233">
        <v>79117789</v>
      </c>
      <c r="D403" s="233">
        <v>15696047</v>
      </c>
      <c r="E403" s="233">
        <v>0</v>
      </c>
      <c r="F403" s="233">
        <v>94813836</v>
      </c>
      <c r="G403" s="233">
        <v>0</v>
      </c>
      <c r="H403" s="234">
        <v>94813836</v>
      </c>
      <c r="I403" s="133"/>
      <c r="J403" s="133"/>
      <c r="L403" s="133">
        <f t="shared" si="6"/>
        <v>9</v>
      </c>
    </row>
    <row r="404" spans="1:12">
      <c r="A404" s="270" t="s">
        <v>714</v>
      </c>
      <c r="B404" s="271" t="s">
        <v>713</v>
      </c>
      <c r="C404" s="231">
        <v>79117789</v>
      </c>
      <c r="D404" s="231">
        <v>15696047</v>
      </c>
      <c r="E404" s="231">
        <v>0</v>
      </c>
      <c r="F404" s="231">
        <v>94813836</v>
      </c>
      <c r="G404" s="231">
        <v>0</v>
      </c>
      <c r="H404" s="232">
        <v>94813836</v>
      </c>
      <c r="I404" s="133"/>
      <c r="J404" s="133"/>
      <c r="L404" s="133">
        <f t="shared" si="6"/>
        <v>13</v>
      </c>
    </row>
    <row r="405" spans="1:12">
      <c r="A405" s="266" t="s">
        <v>715</v>
      </c>
      <c r="B405" s="267" t="s">
        <v>251</v>
      </c>
      <c r="C405" s="233">
        <v>3101465.59</v>
      </c>
      <c r="D405" s="233">
        <v>1015296.87</v>
      </c>
      <c r="E405" s="233">
        <v>0</v>
      </c>
      <c r="F405" s="233">
        <v>4116762.46</v>
      </c>
      <c r="G405" s="233">
        <v>0</v>
      </c>
      <c r="H405" s="234">
        <v>4116762.46</v>
      </c>
      <c r="I405" s="133"/>
      <c r="J405" s="133"/>
      <c r="L405" s="133">
        <f t="shared" si="6"/>
        <v>9</v>
      </c>
    </row>
    <row r="406" spans="1:12">
      <c r="A406" s="270" t="s">
        <v>716</v>
      </c>
      <c r="B406" s="271" t="s">
        <v>251</v>
      </c>
      <c r="C406" s="231">
        <v>3101465.59</v>
      </c>
      <c r="D406" s="231">
        <v>1015296.87</v>
      </c>
      <c r="E406" s="231">
        <v>0</v>
      </c>
      <c r="F406" s="231">
        <v>4116762.46</v>
      </c>
      <c r="G406" s="231">
        <v>0</v>
      </c>
      <c r="H406" s="232">
        <v>4116762.46</v>
      </c>
      <c r="I406" s="133"/>
      <c r="J406" s="133"/>
      <c r="L406" s="133">
        <f t="shared" si="6"/>
        <v>13</v>
      </c>
    </row>
    <row r="407" spans="1:12">
      <c r="A407" s="266" t="s">
        <v>717</v>
      </c>
      <c r="B407" s="267" t="s">
        <v>718</v>
      </c>
      <c r="C407" s="233">
        <v>205100</v>
      </c>
      <c r="D407" s="233">
        <v>18953930.170000002</v>
      </c>
      <c r="E407" s="233">
        <v>752600</v>
      </c>
      <c r="F407" s="233">
        <v>18406430.170000002</v>
      </c>
      <c r="G407" s="233">
        <v>0</v>
      </c>
      <c r="H407" s="234">
        <v>18406430.170000002</v>
      </c>
      <c r="I407" s="133"/>
      <c r="J407" s="133"/>
      <c r="L407" s="133">
        <f t="shared" si="6"/>
        <v>9</v>
      </c>
    </row>
    <row r="408" spans="1:12" ht="25.5">
      <c r="A408" s="270" t="s">
        <v>719</v>
      </c>
      <c r="B408" s="271" t="s">
        <v>718</v>
      </c>
      <c r="C408" s="231">
        <v>205100</v>
      </c>
      <c r="D408" s="231">
        <v>18953930.170000002</v>
      </c>
      <c r="E408" s="231">
        <v>752600</v>
      </c>
      <c r="F408" s="231">
        <v>18406430.170000002</v>
      </c>
      <c r="G408" s="231">
        <v>0</v>
      </c>
      <c r="H408" s="232">
        <v>18406430.170000002</v>
      </c>
      <c r="I408" s="133"/>
      <c r="J408" s="133"/>
      <c r="L408" s="133">
        <f t="shared" si="6"/>
        <v>13</v>
      </c>
    </row>
    <row r="409" spans="1:12">
      <c r="A409" s="266" t="s">
        <v>720</v>
      </c>
      <c r="B409" s="267" t="s">
        <v>721</v>
      </c>
      <c r="C409" s="233">
        <v>36373500</v>
      </c>
      <c r="D409" s="233">
        <v>0</v>
      </c>
      <c r="E409" s="233">
        <v>0</v>
      </c>
      <c r="F409" s="233">
        <v>36373500</v>
      </c>
      <c r="G409" s="233">
        <v>0</v>
      </c>
      <c r="H409" s="234">
        <v>36373500</v>
      </c>
      <c r="I409" s="133"/>
      <c r="J409" s="133"/>
      <c r="L409" s="133">
        <f t="shared" si="6"/>
        <v>9</v>
      </c>
    </row>
    <row r="410" spans="1:12">
      <c r="A410" s="270" t="s">
        <v>722</v>
      </c>
      <c r="B410" s="271" t="s">
        <v>721</v>
      </c>
      <c r="C410" s="231">
        <v>36373500</v>
      </c>
      <c r="D410" s="231">
        <v>0</v>
      </c>
      <c r="E410" s="231">
        <v>0</v>
      </c>
      <c r="F410" s="231">
        <v>36373500</v>
      </c>
      <c r="G410" s="231">
        <v>0</v>
      </c>
      <c r="H410" s="232">
        <v>36373500</v>
      </c>
      <c r="I410" s="133"/>
      <c r="J410" s="133"/>
      <c r="L410" s="133">
        <f t="shared" si="6"/>
        <v>13</v>
      </c>
    </row>
    <row r="411" spans="1:12">
      <c r="A411" s="266" t="s">
        <v>814</v>
      </c>
      <c r="B411" s="267" t="s">
        <v>815</v>
      </c>
      <c r="C411" s="233">
        <v>49990</v>
      </c>
      <c r="D411" s="233">
        <v>0</v>
      </c>
      <c r="E411" s="233">
        <v>0</v>
      </c>
      <c r="F411" s="233">
        <v>49990</v>
      </c>
      <c r="G411" s="233">
        <v>0</v>
      </c>
      <c r="H411" s="234">
        <v>49990</v>
      </c>
      <c r="I411" s="133"/>
      <c r="J411" s="133"/>
      <c r="L411" s="133">
        <f t="shared" si="6"/>
        <v>9</v>
      </c>
    </row>
    <row r="412" spans="1:12">
      <c r="A412" s="270" t="s">
        <v>816</v>
      </c>
      <c r="B412" s="271" t="s">
        <v>815</v>
      </c>
      <c r="C412" s="231">
        <v>49990</v>
      </c>
      <c r="D412" s="231">
        <v>0</v>
      </c>
      <c r="E412" s="231">
        <v>0</v>
      </c>
      <c r="F412" s="231">
        <v>49990</v>
      </c>
      <c r="G412" s="231">
        <v>0</v>
      </c>
      <c r="H412" s="232">
        <v>49990</v>
      </c>
      <c r="I412" s="133"/>
      <c r="J412" s="133"/>
      <c r="L412" s="133">
        <f t="shared" si="6"/>
        <v>13</v>
      </c>
    </row>
    <row r="413" spans="1:12">
      <c r="A413" s="266" t="s">
        <v>723</v>
      </c>
      <c r="B413" s="267" t="s">
        <v>724</v>
      </c>
      <c r="C413" s="233">
        <v>1713924.54</v>
      </c>
      <c r="D413" s="233">
        <v>571308.18000000005</v>
      </c>
      <c r="E413" s="233">
        <v>0</v>
      </c>
      <c r="F413" s="233">
        <v>2285232.7200000002</v>
      </c>
      <c r="G413" s="233">
        <v>0</v>
      </c>
      <c r="H413" s="234">
        <v>2285232.7200000002</v>
      </c>
      <c r="I413" s="133"/>
      <c r="J413" s="133"/>
      <c r="L413" s="133">
        <f t="shared" si="6"/>
        <v>9</v>
      </c>
    </row>
    <row r="414" spans="1:12">
      <c r="A414" s="270" t="s">
        <v>725</v>
      </c>
      <c r="B414" s="271" t="s">
        <v>724</v>
      </c>
      <c r="C414" s="231">
        <v>1713924.54</v>
      </c>
      <c r="D414" s="231">
        <v>571308.18000000005</v>
      </c>
      <c r="E414" s="231">
        <v>0</v>
      </c>
      <c r="F414" s="231">
        <v>2285232.7200000002</v>
      </c>
      <c r="G414" s="231">
        <v>0</v>
      </c>
      <c r="H414" s="232">
        <v>2285232.7200000002</v>
      </c>
      <c r="I414" s="133"/>
      <c r="J414" s="133"/>
      <c r="L414" s="133">
        <f t="shared" si="6"/>
        <v>13</v>
      </c>
    </row>
    <row r="415" spans="1:12">
      <c r="A415" s="266" t="s">
        <v>726</v>
      </c>
      <c r="B415" s="267" t="s">
        <v>503</v>
      </c>
      <c r="C415" s="233">
        <v>22259586</v>
      </c>
      <c r="D415" s="233">
        <v>0</v>
      </c>
      <c r="E415" s="233">
        <v>0</v>
      </c>
      <c r="F415" s="233">
        <v>22259586</v>
      </c>
      <c r="G415" s="233">
        <v>0</v>
      </c>
      <c r="H415" s="234">
        <v>22259586</v>
      </c>
      <c r="I415" s="133"/>
      <c r="J415" s="133"/>
      <c r="L415" s="133">
        <f t="shared" si="6"/>
        <v>9</v>
      </c>
    </row>
    <row r="416" spans="1:12">
      <c r="A416" s="270" t="s">
        <v>727</v>
      </c>
      <c r="B416" s="271" t="s">
        <v>503</v>
      </c>
      <c r="C416" s="231">
        <v>22259586</v>
      </c>
      <c r="D416" s="231">
        <v>0</v>
      </c>
      <c r="E416" s="231">
        <v>0</v>
      </c>
      <c r="F416" s="231">
        <v>22259586</v>
      </c>
      <c r="G416" s="231">
        <v>0</v>
      </c>
      <c r="H416" s="232">
        <v>22259586</v>
      </c>
      <c r="I416" s="133"/>
      <c r="J416" s="133"/>
      <c r="L416" s="133">
        <f t="shared" si="6"/>
        <v>13</v>
      </c>
    </row>
    <row r="417" spans="1:12">
      <c r="A417" s="266" t="s">
        <v>728</v>
      </c>
      <c r="B417" s="267" t="s">
        <v>408</v>
      </c>
      <c r="C417" s="233">
        <v>2514969476.9200001</v>
      </c>
      <c r="D417" s="233">
        <v>656639619.5</v>
      </c>
      <c r="E417" s="233">
        <v>0</v>
      </c>
      <c r="F417" s="233">
        <v>3171609096.4200001</v>
      </c>
      <c r="G417" s="233">
        <v>0</v>
      </c>
      <c r="H417" s="234">
        <v>3171609096.4200001</v>
      </c>
      <c r="I417" s="133"/>
      <c r="J417" s="133"/>
      <c r="L417" s="133">
        <f t="shared" si="6"/>
        <v>9</v>
      </c>
    </row>
    <row r="418" spans="1:12">
      <c r="A418" s="270" t="s">
        <v>729</v>
      </c>
      <c r="B418" s="271" t="s">
        <v>408</v>
      </c>
      <c r="C418" s="231">
        <v>2514969476.9200001</v>
      </c>
      <c r="D418" s="231">
        <v>656639619.5</v>
      </c>
      <c r="E418" s="231">
        <v>0</v>
      </c>
      <c r="F418" s="231">
        <v>3171609096.4200001</v>
      </c>
      <c r="G418" s="231">
        <v>0</v>
      </c>
      <c r="H418" s="232">
        <v>3171609096.4200001</v>
      </c>
      <c r="I418" s="133"/>
      <c r="J418" s="133"/>
      <c r="L418" s="133">
        <f t="shared" si="6"/>
        <v>13</v>
      </c>
    </row>
    <row r="419" spans="1:12">
      <c r="A419" s="266" t="s">
        <v>730</v>
      </c>
      <c r="B419" s="267" t="s">
        <v>414</v>
      </c>
      <c r="C419" s="233">
        <v>370045444.39999998</v>
      </c>
      <c r="D419" s="233">
        <v>79937334.959999993</v>
      </c>
      <c r="E419" s="233">
        <v>2321809</v>
      </c>
      <c r="F419" s="233">
        <v>447660970.36000001</v>
      </c>
      <c r="G419" s="233">
        <v>0</v>
      </c>
      <c r="H419" s="234">
        <v>447660970.36000001</v>
      </c>
      <c r="I419" s="133"/>
      <c r="J419" s="133"/>
      <c r="L419" s="133">
        <f t="shared" si="6"/>
        <v>9</v>
      </c>
    </row>
    <row r="420" spans="1:12">
      <c r="A420" s="270" t="s">
        <v>731</v>
      </c>
      <c r="B420" s="271" t="s">
        <v>414</v>
      </c>
      <c r="C420" s="231">
        <v>370045444.39999998</v>
      </c>
      <c r="D420" s="231">
        <v>79937334.959999993</v>
      </c>
      <c r="E420" s="231">
        <v>2321809</v>
      </c>
      <c r="F420" s="231">
        <v>447660970.36000001</v>
      </c>
      <c r="G420" s="231">
        <v>0</v>
      </c>
      <c r="H420" s="232">
        <v>447660970.36000001</v>
      </c>
      <c r="I420" s="133"/>
      <c r="J420" s="133"/>
      <c r="L420" s="133">
        <f t="shared" si="6"/>
        <v>13</v>
      </c>
    </row>
    <row r="421" spans="1:12" ht="25.5">
      <c r="A421" s="266" t="s">
        <v>830</v>
      </c>
      <c r="B421" s="267" t="s">
        <v>831</v>
      </c>
      <c r="C421" s="233">
        <v>0</v>
      </c>
      <c r="D421" s="233">
        <v>445060</v>
      </c>
      <c r="E421" s="233">
        <v>222530</v>
      </c>
      <c r="F421" s="233">
        <v>222530</v>
      </c>
      <c r="G421" s="233">
        <v>0</v>
      </c>
      <c r="H421" s="234">
        <v>222530</v>
      </c>
      <c r="I421" s="133"/>
      <c r="J421" s="133"/>
      <c r="L421" s="133">
        <f t="shared" si="6"/>
        <v>9</v>
      </c>
    </row>
    <row r="422" spans="1:12" ht="25.5">
      <c r="A422" s="270" t="s">
        <v>832</v>
      </c>
      <c r="B422" s="271" t="s">
        <v>831</v>
      </c>
      <c r="C422" s="231">
        <v>0</v>
      </c>
      <c r="D422" s="231">
        <v>445060</v>
      </c>
      <c r="E422" s="231">
        <v>222530</v>
      </c>
      <c r="F422" s="231">
        <v>222530</v>
      </c>
      <c r="G422" s="231">
        <v>0</v>
      </c>
      <c r="H422" s="232">
        <v>222530</v>
      </c>
      <c r="I422" s="133"/>
      <c r="J422" s="133"/>
      <c r="L422" s="133">
        <f t="shared" si="6"/>
        <v>13</v>
      </c>
    </row>
    <row r="423" spans="1:12">
      <c r="A423" s="203" t="s">
        <v>188</v>
      </c>
      <c r="B423" s="204" t="s">
        <v>189</v>
      </c>
      <c r="C423" s="235">
        <v>0</v>
      </c>
      <c r="D423" s="235">
        <v>45891000</v>
      </c>
      <c r="E423" s="235">
        <v>0</v>
      </c>
      <c r="F423" s="235">
        <v>45891000</v>
      </c>
      <c r="G423" s="235">
        <v>0</v>
      </c>
      <c r="H423" s="236">
        <v>45891000</v>
      </c>
      <c r="I423" s="133"/>
      <c r="J423" s="133"/>
      <c r="L423" s="133">
        <f t="shared" si="6"/>
        <v>6</v>
      </c>
    </row>
    <row r="424" spans="1:12">
      <c r="A424" s="266" t="s">
        <v>817</v>
      </c>
      <c r="B424" s="267" t="s">
        <v>457</v>
      </c>
      <c r="C424" s="233">
        <v>0</v>
      </c>
      <c r="D424" s="233">
        <v>45623000</v>
      </c>
      <c r="E424" s="233">
        <v>0</v>
      </c>
      <c r="F424" s="233">
        <v>45623000</v>
      </c>
      <c r="G424" s="233">
        <v>0</v>
      </c>
      <c r="H424" s="234">
        <v>45623000</v>
      </c>
      <c r="I424" s="133"/>
      <c r="J424" s="133"/>
      <c r="L424" s="133">
        <f t="shared" si="6"/>
        <v>9</v>
      </c>
    </row>
    <row r="425" spans="1:12">
      <c r="A425" s="270" t="s">
        <v>818</v>
      </c>
      <c r="B425" s="271" t="s">
        <v>457</v>
      </c>
      <c r="C425" s="231">
        <v>0</v>
      </c>
      <c r="D425" s="231">
        <v>45623000</v>
      </c>
      <c r="E425" s="231">
        <v>0</v>
      </c>
      <c r="F425" s="231">
        <v>45623000</v>
      </c>
      <c r="G425" s="231">
        <v>0</v>
      </c>
      <c r="H425" s="232">
        <v>45623000</v>
      </c>
      <c r="I425" s="133"/>
      <c r="J425" s="133"/>
      <c r="L425" s="133">
        <f t="shared" si="6"/>
        <v>13</v>
      </c>
    </row>
    <row r="426" spans="1:12">
      <c r="A426" s="266" t="s">
        <v>819</v>
      </c>
      <c r="B426" s="267" t="s">
        <v>463</v>
      </c>
      <c r="C426" s="233">
        <v>0</v>
      </c>
      <c r="D426" s="233">
        <v>268000</v>
      </c>
      <c r="E426" s="233">
        <v>0</v>
      </c>
      <c r="F426" s="233">
        <v>268000</v>
      </c>
      <c r="G426" s="233">
        <v>0</v>
      </c>
      <c r="H426" s="234">
        <v>268000</v>
      </c>
      <c r="I426" s="133"/>
      <c r="J426" s="133"/>
      <c r="L426" s="133">
        <f t="shared" si="6"/>
        <v>9</v>
      </c>
    </row>
    <row r="427" spans="1:12">
      <c r="A427" s="270" t="s">
        <v>820</v>
      </c>
      <c r="B427" s="271" t="s">
        <v>463</v>
      </c>
      <c r="C427" s="231">
        <v>0</v>
      </c>
      <c r="D427" s="231">
        <v>268000</v>
      </c>
      <c r="E427" s="231">
        <v>0</v>
      </c>
      <c r="F427" s="231">
        <v>268000</v>
      </c>
      <c r="G427" s="231">
        <v>0</v>
      </c>
      <c r="H427" s="232">
        <v>268000</v>
      </c>
      <c r="I427" s="133"/>
      <c r="J427" s="133"/>
      <c r="L427" s="133">
        <f t="shared" si="6"/>
        <v>13</v>
      </c>
    </row>
    <row r="428" spans="1:12" ht="25.5">
      <c r="A428" s="205" t="s">
        <v>190</v>
      </c>
      <c r="B428" s="200" t="s">
        <v>191</v>
      </c>
      <c r="C428" s="237">
        <v>6139301827.5900002</v>
      </c>
      <c r="D428" s="237">
        <v>121145091.18000001</v>
      </c>
      <c r="E428" s="237">
        <v>0</v>
      </c>
      <c r="F428" s="237">
        <v>6260446918.7700005</v>
      </c>
      <c r="G428" s="237">
        <v>0</v>
      </c>
      <c r="H428" s="238">
        <v>6260446918.7700005</v>
      </c>
      <c r="I428" s="133"/>
      <c r="J428" s="133"/>
      <c r="L428" s="133">
        <f t="shared" si="6"/>
        <v>3</v>
      </c>
    </row>
    <row r="429" spans="1:12">
      <c r="A429" s="203" t="s">
        <v>194</v>
      </c>
      <c r="B429" s="204" t="s">
        <v>195</v>
      </c>
      <c r="C429" s="235">
        <v>147216294.41999999</v>
      </c>
      <c r="D429" s="235">
        <v>28966033</v>
      </c>
      <c r="E429" s="235">
        <v>0</v>
      </c>
      <c r="F429" s="235">
        <v>176182327.41999999</v>
      </c>
      <c r="G429" s="235">
        <v>0</v>
      </c>
      <c r="H429" s="236">
        <v>176182327.41999999</v>
      </c>
      <c r="I429" s="133"/>
      <c r="J429" s="133"/>
      <c r="L429" s="133">
        <f t="shared" si="6"/>
        <v>6</v>
      </c>
    </row>
    <row r="430" spans="1:12">
      <c r="A430" s="266" t="s">
        <v>732</v>
      </c>
      <c r="B430" s="267" t="s">
        <v>257</v>
      </c>
      <c r="C430" s="233">
        <v>38593747.399999999</v>
      </c>
      <c r="D430" s="233">
        <v>7718750</v>
      </c>
      <c r="E430" s="233">
        <v>0</v>
      </c>
      <c r="F430" s="233">
        <v>46312497.399999999</v>
      </c>
      <c r="G430" s="233">
        <v>0</v>
      </c>
      <c r="H430" s="234">
        <v>46312497.399999999</v>
      </c>
      <c r="I430" s="133"/>
      <c r="J430" s="133"/>
      <c r="L430" s="133">
        <f t="shared" si="6"/>
        <v>9</v>
      </c>
    </row>
    <row r="431" spans="1:12">
      <c r="A431" s="270" t="s">
        <v>733</v>
      </c>
      <c r="B431" s="271" t="s">
        <v>280</v>
      </c>
      <c r="C431" s="231">
        <v>35807289.049999997</v>
      </c>
      <c r="D431" s="231">
        <v>7161458</v>
      </c>
      <c r="E431" s="231">
        <v>0</v>
      </c>
      <c r="F431" s="231">
        <v>42968747.049999997</v>
      </c>
      <c r="G431" s="231">
        <v>0</v>
      </c>
      <c r="H431" s="232">
        <v>42968747.049999997</v>
      </c>
      <c r="I431" s="133"/>
      <c r="J431" s="133"/>
      <c r="L431" s="133">
        <f t="shared" si="6"/>
        <v>13</v>
      </c>
    </row>
    <row r="432" spans="1:12">
      <c r="A432" s="270" t="s">
        <v>734</v>
      </c>
      <c r="B432" s="271" t="s">
        <v>283</v>
      </c>
      <c r="C432" s="231">
        <v>2421875</v>
      </c>
      <c r="D432" s="231">
        <v>484375</v>
      </c>
      <c r="E432" s="231">
        <v>0</v>
      </c>
      <c r="F432" s="231">
        <v>2906250</v>
      </c>
      <c r="G432" s="231">
        <v>0</v>
      </c>
      <c r="H432" s="232">
        <v>2906250</v>
      </c>
      <c r="I432" s="133"/>
      <c r="J432" s="133"/>
      <c r="L432" s="133">
        <f t="shared" si="6"/>
        <v>13</v>
      </c>
    </row>
    <row r="433" spans="1:12">
      <c r="A433" s="270" t="s">
        <v>735</v>
      </c>
      <c r="B433" s="271" t="s">
        <v>286</v>
      </c>
      <c r="C433" s="231">
        <v>364583.35</v>
      </c>
      <c r="D433" s="231">
        <v>72917</v>
      </c>
      <c r="E433" s="231">
        <v>0</v>
      </c>
      <c r="F433" s="231">
        <v>437500.35</v>
      </c>
      <c r="G433" s="231">
        <v>0</v>
      </c>
      <c r="H433" s="232">
        <v>437500.35</v>
      </c>
      <c r="I433" s="133"/>
      <c r="J433" s="133"/>
      <c r="L433" s="133">
        <f t="shared" si="6"/>
        <v>13</v>
      </c>
    </row>
    <row r="434" spans="1:12">
      <c r="A434" s="266" t="s">
        <v>736</v>
      </c>
      <c r="B434" s="267" t="s">
        <v>260</v>
      </c>
      <c r="C434" s="233">
        <v>20439937.59</v>
      </c>
      <c r="D434" s="233">
        <v>3871408</v>
      </c>
      <c r="E434" s="233">
        <v>0</v>
      </c>
      <c r="F434" s="233">
        <v>24311345.59</v>
      </c>
      <c r="G434" s="233">
        <v>0</v>
      </c>
      <c r="H434" s="234">
        <v>24311345.59</v>
      </c>
      <c r="I434" s="133"/>
      <c r="J434" s="133"/>
      <c r="L434" s="133">
        <f t="shared" si="6"/>
        <v>9</v>
      </c>
    </row>
    <row r="435" spans="1:12">
      <c r="A435" s="270" t="s">
        <v>737</v>
      </c>
      <c r="B435" s="271" t="s">
        <v>262</v>
      </c>
      <c r="C435" s="231">
        <v>13348593.43</v>
      </c>
      <c r="D435" s="231">
        <v>2583087</v>
      </c>
      <c r="E435" s="231">
        <v>0</v>
      </c>
      <c r="F435" s="231">
        <v>15931680.43</v>
      </c>
      <c r="G435" s="231">
        <v>0</v>
      </c>
      <c r="H435" s="232">
        <v>15931680.43</v>
      </c>
      <c r="I435" s="133"/>
      <c r="J435" s="133"/>
      <c r="L435" s="133">
        <f t="shared" si="6"/>
        <v>13</v>
      </c>
    </row>
    <row r="436" spans="1:12">
      <c r="A436" s="270" t="s">
        <v>738</v>
      </c>
      <c r="B436" s="271" t="s">
        <v>264</v>
      </c>
      <c r="C436" s="231">
        <v>7091344.1600000001</v>
      </c>
      <c r="D436" s="231">
        <v>1288321</v>
      </c>
      <c r="E436" s="231">
        <v>0</v>
      </c>
      <c r="F436" s="231">
        <v>8379665.1600000001</v>
      </c>
      <c r="G436" s="231">
        <v>0</v>
      </c>
      <c r="H436" s="232">
        <v>8379665.1600000001</v>
      </c>
      <c r="I436" s="133"/>
      <c r="J436" s="133"/>
      <c r="L436" s="133">
        <f t="shared" si="6"/>
        <v>13</v>
      </c>
    </row>
    <row r="437" spans="1:12">
      <c r="A437" s="266" t="s">
        <v>739</v>
      </c>
      <c r="B437" s="267" t="s">
        <v>266</v>
      </c>
      <c r="C437" s="233">
        <v>78095777.230000004</v>
      </c>
      <c r="D437" s="233">
        <v>15358509</v>
      </c>
      <c r="E437" s="233">
        <v>0</v>
      </c>
      <c r="F437" s="233">
        <v>93454286.230000004</v>
      </c>
      <c r="G437" s="233">
        <v>0</v>
      </c>
      <c r="H437" s="234">
        <v>93454286.230000004</v>
      </c>
      <c r="I437" s="133"/>
      <c r="J437" s="133"/>
      <c r="L437" s="133">
        <f t="shared" si="6"/>
        <v>9</v>
      </c>
    </row>
    <row r="438" spans="1:12">
      <c r="A438" s="270" t="s">
        <v>740</v>
      </c>
      <c r="B438" s="271" t="s">
        <v>268</v>
      </c>
      <c r="C438" s="231">
        <v>30783325.399999999</v>
      </c>
      <c r="D438" s="231">
        <v>3530396</v>
      </c>
      <c r="E438" s="231">
        <v>0</v>
      </c>
      <c r="F438" s="231">
        <v>34313721.399999999</v>
      </c>
      <c r="G438" s="231">
        <v>0</v>
      </c>
      <c r="H438" s="232">
        <v>34313721.399999999</v>
      </c>
      <c r="I438" s="133"/>
      <c r="J438" s="133"/>
      <c r="L438" s="133">
        <f t="shared" si="6"/>
        <v>13</v>
      </c>
    </row>
    <row r="439" spans="1:12">
      <c r="A439" s="270" t="s">
        <v>741</v>
      </c>
      <c r="B439" s="271" t="s">
        <v>270</v>
      </c>
      <c r="C439" s="231">
        <v>47312451.829999998</v>
      </c>
      <c r="D439" s="231">
        <v>11828113</v>
      </c>
      <c r="E439" s="231">
        <v>0</v>
      </c>
      <c r="F439" s="231">
        <v>59140564.829999998</v>
      </c>
      <c r="G439" s="231">
        <v>0</v>
      </c>
      <c r="H439" s="232">
        <v>59140564.829999998</v>
      </c>
      <c r="I439" s="133"/>
      <c r="J439" s="133"/>
      <c r="L439" s="133">
        <f t="shared" si="6"/>
        <v>13</v>
      </c>
    </row>
    <row r="440" spans="1:12">
      <c r="A440" s="266" t="s">
        <v>742</v>
      </c>
      <c r="B440" s="267" t="s">
        <v>312</v>
      </c>
      <c r="C440" s="233">
        <v>10086832.199999999</v>
      </c>
      <c r="D440" s="233">
        <v>2017366</v>
      </c>
      <c r="E440" s="233">
        <v>0</v>
      </c>
      <c r="F440" s="233">
        <v>12104198.199999999</v>
      </c>
      <c r="G440" s="233">
        <v>0</v>
      </c>
      <c r="H440" s="234">
        <v>12104198.199999999</v>
      </c>
      <c r="I440" s="133"/>
      <c r="J440" s="133"/>
      <c r="L440" s="133">
        <f t="shared" si="6"/>
        <v>9</v>
      </c>
    </row>
    <row r="441" spans="1:12">
      <c r="A441" s="270" t="s">
        <v>743</v>
      </c>
      <c r="B441" s="271" t="s">
        <v>297</v>
      </c>
      <c r="C441" s="231">
        <v>10086832.199999999</v>
      </c>
      <c r="D441" s="231">
        <v>2017366</v>
      </c>
      <c r="E441" s="231">
        <v>0</v>
      </c>
      <c r="F441" s="231">
        <v>12104198.199999999</v>
      </c>
      <c r="G441" s="231">
        <v>0</v>
      </c>
      <c r="H441" s="232">
        <v>12104198.199999999</v>
      </c>
      <c r="I441" s="133"/>
      <c r="J441" s="133"/>
      <c r="L441" s="133">
        <f t="shared" si="6"/>
        <v>13</v>
      </c>
    </row>
    <row r="442" spans="1:12">
      <c r="A442" s="203" t="s">
        <v>196</v>
      </c>
      <c r="B442" s="204" t="s">
        <v>197</v>
      </c>
      <c r="C442" s="235">
        <v>5598292.1699999999</v>
      </c>
      <c r="D442" s="235">
        <v>0.18</v>
      </c>
      <c r="E442" s="235">
        <v>0</v>
      </c>
      <c r="F442" s="235">
        <v>5598292.3499999996</v>
      </c>
      <c r="G442" s="235">
        <v>0</v>
      </c>
      <c r="H442" s="236">
        <v>5598292.3499999996</v>
      </c>
      <c r="I442" s="133"/>
      <c r="J442" s="133"/>
      <c r="L442" s="133">
        <f t="shared" si="6"/>
        <v>6</v>
      </c>
    </row>
    <row r="443" spans="1:12">
      <c r="A443" s="266" t="s">
        <v>744</v>
      </c>
      <c r="B443" s="267" t="s">
        <v>353</v>
      </c>
      <c r="C443" s="233">
        <v>5598292.1699999999</v>
      </c>
      <c r="D443" s="233">
        <v>0.18</v>
      </c>
      <c r="E443" s="233">
        <v>0</v>
      </c>
      <c r="F443" s="233">
        <v>5598292.3499999996</v>
      </c>
      <c r="G443" s="233">
        <v>0</v>
      </c>
      <c r="H443" s="234">
        <v>5598292.3499999996</v>
      </c>
      <c r="I443" s="133"/>
      <c r="J443" s="133"/>
      <c r="L443" s="133">
        <f t="shared" si="6"/>
        <v>9</v>
      </c>
    </row>
    <row r="444" spans="1:12">
      <c r="A444" s="270" t="s">
        <v>745</v>
      </c>
      <c r="B444" s="271" t="s">
        <v>353</v>
      </c>
      <c r="C444" s="231">
        <v>5598292.1699999999</v>
      </c>
      <c r="D444" s="231">
        <v>0.18</v>
      </c>
      <c r="E444" s="231">
        <v>0</v>
      </c>
      <c r="F444" s="231">
        <v>5598292.3499999996</v>
      </c>
      <c r="G444" s="231">
        <v>0</v>
      </c>
      <c r="H444" s="232">
        <v>5598292.3499999996</v>
      </c>
      <c r="I444" s="133"/>
      <c r="J444" s="133"/>
      <c r="L444" s="133">
        <f t="shared" si="6"/>
        <v>13</v>
      </c>
    </row>
    <row r="445" spans="1:12">
      <c r="A445" s="203" t="s">
        <v>198</v>
      </c>
      <c r="B445" s="204" t="s">
        <v>199</v>
      </c>
      <c r="C445" s="235">
        <v>5986487241</v>
      </c>
      <c r="D445" s="235">
        <v>92179058</v>
      </c>
      <c r="E445" s="235">
        <v>0</v>
      </c>
      <c r="F445" s="235">
        <v>6078666299</v>
      </c>
      <c r="G445" s="235">
        <v>0</v>
      </c>
      <c r="H445" s="236">
        <v>6078666299</v>
      </c>
      <c r="I445" s="133"/>
      <c r="J445" s="133"/>
      <c r="L445" s="133">
        <f t="shared" si="6"/>
        <v>6</v>
      </c>
    </row>
    <row r="446" spans="1:12">
      <c r="A446" s="266" t="s">
        <v>746</v>
      </c>
      <c r="B446" s="267" t="s">
        <v>565</v>
      </c>
      <c r="C446" s="233">
        <v>5986487241</v>
      </c>
      <c r="D446" s="233">
        <v>92179058</v>
      </c>
      <c r="E446" s="233">
        <v>0</v>
      </c>
      <c r="F446" s="233">
        <v>6078666299</v>
      </c>
      <c r="G446" s="233">
        <v>0</v>
      </c>
      <c r="H446" s="234">
        <v>6078666299</v>
      </c>
      <c r="I446" s="133"/>
      <c r="J446" s="133"/>
      <c r="L446" s="133">
        <f t="shared" si="6"/>
        <v>9</v>
      </c>
    </row>
    <row r="447" spans="1:12">
      <c r="A447" s="270" t="s">
        <v>747</v>
      </c>
      <c r="B447" s="271" t="s">
        <v>565</v>
      </c>
      <c r="C447" s="231">
        <v>5986487241</v>
      </c>
      <c r="D447" s="231">
        <v>92179058</v>
      </c>
      <c r="E447" s="231">
        <v>0</v>
      </c>
      <c r="F447" s="231">
        <v>6078666299</v>
      </c>
      <c r="G447" s="231">
        <v>0</v>
      </c>
      <c r="H447" s="232">
        <v>6078666299</v>
      </c>
      <c r="I447" s="133"/>
      <c r="J447" s="133"/>
      <c r="L447" s="133">
        <f t="shared" si="6"/>
        <v>13</v>
      </c>
    </row>
    <row r="448" spans="1:12">
      <c r="A448" s="205" t="s">
        <v>200</v>
      </c>
      <c r="B448" s="200" t="s">
        <v>202</v>
      </c>
      <c r="C448" s="237">
        <v>11498379.02</v>
      </c>
      <c r="D448" s="237">
        <v>0</v>
      </c>
      <c r="E448" s="237">
        <v>0</v>
      </c>
      <c r="F448" s="237">
        <v>11498379.02</v>
      </c>
      <c r="G448" s="237">
        <v>0</v>
      </c>
      <c r="H448" s="238">
        <v>11498379.02</v>
      </c>
      <c r="I448" s="133"/>
      <c r="J448" s="133"/>
      <c r="L448" s="133">
        <f t="shared" si="6"/>
        <v>3</v>
      </c>
    </row>
    <row r="449" spans="1:12">
      <c r="A449" s="203" t="s">
        <v>203</v>
      </c>
      <c r="B449" s="204" t="s">
        <v>204</v>
      </c>
      <c r="C449" s="235">
        <v>578.02</v>
      </c>
      <c r="D449" s="235">
        <v>0</v>
      </c>
      <c r="E449" s="235">
        <v>0</v>
      </c>
      <c r="F449" s="235">
        <v>578.02</v>
      </c>
      <c r="G449" s="235">
        <v>0</v>
      </c>
      <c r="H449" s="236">
        <v>578.02</v>
      </c>
      <c r="I449" s="133"/>
      <c r="J449" s="133"/>
      <c r="L449" s="133">
        <f t="shared" si="6"/>
        <v>6</v>
      </c>
    </row>
    <row r="450" spans="1:12">
      <c r="A450" s="266" t="s">
        <v>748</v>
      </c>
      <c r="B450" s="267" t="s">
        <v>749</v>
      </c>
      <c r="C450" s="233">
        <v>578.02</v>
      </c>
      <c r="D450" s="233">
        <v>0</v>
      </c>
      <c r="E450" s="233">
        <v>0</v>
      </c>
      <c r="F450" s="233">
        <v>578.02</v>
      </c>
      <c r="G450" s="233">
        <v>0</v>
      </c>
      <c r="H450" s="234">
        <v>578.02</v>
      </c>
      <c r="I450" s="133"/>
      <c r="J450" s="133"/>
      <c r="L450" s="133">
        <f t="shared" si="6"/>
        <v>9</v>
      </c>
    </row>
    <row r="451" spans="1:12">
      <c r="A451" s="270" t="s">
        <v>750</v>
      </c>
      <c r="B451" s="271" t="s">
        <v>641</v>
      </c>
      <c r="C451" s="231">
        <v>578.02</v>
      </c>
      <c r="D451" s="231">
        <v>0</v>
      </c>
      <c r="E451" s="231">
        <v>0</v>
      </c>
      <c r="F451" s="231">
        <v>578.02</v>
      </c>
      <c r="G451" s="231">
        <v>0</v>
      </c>
      <c r="H451" s="232">
        <v>578.02</v>
      </c>
      <c r="I451" s="133"/>
      <c r="J451" s="133"/>
      <c r="L451" s="133">
        <f t="shared" si="6"/>
        <v>13</v>
      </c>
    </row>
    <row r="452" spans="1:12">
      <c r="A452" s="203" t="s">
        <v>205</v>
      </c>
      <c r="B452" s="204" t="s">
        <v>751</v>
      </c>
      <c r="C452" s="235">
        <v>11497801</v>
      </c>
      <c r="D452" s="235">
        <v>0</v>
      </c>
      <c r="E452" s="235">
        <v>0</v>
      </c>
      <c r="F452" s="235">
        <v>11497801</v>
      </c>
      <c r="G452" s="235">
        <v>0</v>
      </c>
      <c r="H452" s="236">
        <v>11497801</v>
      </c>
      <c r="I452" s="133"/>
      <c r="J452" s="133"/>
      <c r="L452" s="133">
        <f t="shared" si="6"/>
        <v>6</v>
      </c>
    </row>
    <row r="453" spans="1:12">
      <c r="A453" s="266" t="s">
        <v>752</v>
      </c>
      <c r="B453" s="267" t="s">
        <v>244</v>
      </c>
      <c r="C453" s="233">
        <v>11497801</v>
      </c>
      <c r="D453" s="233">
        <v>0</v>
      </c>
      <c r="E453" s="233">
        <v>0</v>
      </c>
      <c r="F453" s="233">
        <v>11497801</v>
      </c>
      <c r="G453" s="233">
        <v>0</v>
      </c>
      <c r="H453" s="234">
        <v>11497801</v>
      </c>
      <c r="I453" s="133"/>
      <c r="J453" s="133"/>
      <c r="L453" s="133">
        <f t="shared" si="6"/>
        <v>9</v>
      </c>
    </row>
    <row r="454" spans="1:12">
      <c r="A454" s="270" t="s">
        <v>753</v>
      </c>
      <c r="B454" s="271" t="s">
        <v>244</v>
      </c>
      <c r="C454" s="231">
        <v>11497801</v>
      </c>
      <c r="D454" s="231">
        <v>0</v>
      </c>
      <c r="E454" s="231">
        <v>0</v>
      </c>
      <c r="F454" s="231">
        <v>11497801</v>
      </c>
      <c r="G454" s="231">
        <v>0</v>
      </c>
      <c r="H454" s="232">
        <v>11497801</v>
      </c>
      <c r="I454" s="133"/>
      <c r="J454" s="133"/>
      <c r="L454" s="133">
        <f t="shared" si="6"/>
        <v>13</v>
      </c>
    </row>
    <row r="455" spans="1:12">
      <c r="A455" s="372" t="s">
        <v>106</v>
      </c>
      <c r="B455" s="373" t="s">
        <v>107</v>
      </c>
      <c r="C455" s="374">
        <v>0</v>
      </c>
      <c r="D455" s="374">
        <v>342446855</v>
      </c>
      <c r="E455" s="374">
        <v>342446855</v>
      </c>
      <c r="F455" s="374">
        <v>0</v>
      </c>
      <c r="G455" s="374">
        <v>0</v>
      </c>
      <c r="H455" s="375">
        <v>0</v>
      </c>
      <c r="I455" s="133"/>
      <c r="J455" s="133"/>
      <c r="L455" s="133">
        <f t="shared" si="6"/>
        <v>1</v>
      </c>
    </row>
    <row r="456" spans="1:12">
      <c r="A456" s="205" t="s">
        <v>110</v>
      </c>
      <c r="B456" s="200" t="s">
        <v>111</v>
      </c>
      <c r="C456" s="237">
        <v>347088385</v>
      </c>
      <c r="D456" s="237">
        <v>0</v>
      </c>
      <c r="E456" s="237">
        <v>0</v>
      </c>
      <c r="F456" s="237">
        <v>347088385</v>
      </c>
      <c r="G456" s="237">
        <v>0</v>
      </c>
      <c r="H456" s="238">
        <v>347088385</v>
      </c>
      <c r="I456" s="133"/>
      <c r="J456" s="133"/>
      <c r="L456" s="133">
        <f t="shared" ref="L456:L498" si="7">+LEN(A456)</f>
        <v>3</v>
      </c>
    </row>
    <row r="457" spans="1:12">
      <c r="A457" s="203" t="s">
        <v>114</v>
      </c>
      <c r="B457" s="204" t="s">
        <v>115</v>
      </c>
      <c r="C457" s="235">
        <v>347088385</v>
      </c>
      <c r="D457" s="235">
        <v>0</v>
      </c>
      <c r="E457" s="235">
        <v>0</v>
      </c>
      <c r="F457" s="235">
        <v>347088385</v>
      </c>
      <c r="G457" s="235">
        <v>0</v>
      </c>
      <c r="H457" s="236">
        <v>347088385</v>
      </c>
      <c r="I457" s="133"/>
      <c r="J457" s="133"/>
      <c r="L457" s="133">
        <f t="shared" si="7"/>
        <v>6</v>
      </c>
    </row>
    <row r="458" spans="1:12">
      <c r="A458" s="266" t="s">
        <v>754</v>
      </c>
      <c r="B458" s="267" t="s">
        <v>755</v>
      </c>
      <c r="C458" s="233">
        <v>347088385</v>
      </c>
      <c r="D458" s="233">
        <v>0</v>
      </c>
      <c r="E458" s="233">
        <v>0</v>
      </c>
      <c r="F458" s="233">
        <v>347088385</v>
      </c>
      <c r="G458" s="233">
        <v>0</v>
      </c>
      <c r="H458" s="234">
        <v>347088385</v>
      </c>
      <c r="I458" s="133"/>
      <c r="J458" s="133"/>
      <c r="L458" s="133">
        <f t="shared" si="7"/>
        <v>9</v>
      </c>
    </row>
    <row r="459" spans="1:12">
      <c r="A459" s="270" t="s">
        <v>756</v>
      </c>
      <c r="B459" s="271" t="s">
        <v>755</v>
      </c>
      <c r="C459" s="231">
        <v>347088385</v>
      </c>
      <c r="D459" s="231">
        <v>0</v>
      </c>
      <c r="E459" s="231">
        <v>0</v>
      </c>
      <c r="F459" s="231">
        <v>347088385</v>
      </c>
      <c r="G459" s="231">
        <v>0</v>
      </c>
      <c r="H459" s="232">
        <v>347088385</v>
      </c>
      <c r="I459" s="133"/>
      <c r="J459" s="133"/>
      <c r="L459" s="133">
        <f t="shared" si="7"/>
        <v>13</v>
      </c>
    </row>
    <row r="460" spans="1:12">
      <c r="A460" s="266" t="s">
        <v>757</v>
      </c>
      <c r="B460" s="267" t="s">
        <v>758</v>
      </c>
      <c r="C460" s="233">
        <v>0</v>
      </c>
      <c r="D460" s="233">
        <v>0</v>
      </c>
      <c r="E460" s="233">
        <v>0</v>
      </c>
      <c r="F460" s="233">
        <v>0</v>
      </c>
      <c r="G460" s="233">
        <v>0</v>
      </c>
      <c r="H460" s="234">
        <v>0</v>
      </c>
      <c r="I460" s="133"/>
      <c r="J460" s="133"/>
      <c r="L460" s="133">
        <f t="shared" si="7"/>
        <v>9</v>
      </c>
    </row>
    <row r="461" spans="1:12">
      <c r="A461" s="270" t="s">
        <v>759</v>
      </c>
      <c r="B461" s="271" t="s">
        <v>758</v>
      </c>
      <c r="C461" s="231">
        <v>0</v>
      </c>
      <c r="D461" s="231">
        <v>0</v>
      </c>
      <c r="E461" s="231">
        <v>0</v>
      </c>
      <c r="F461" s="231">
        <v>0</v>
      </c>
      <c r="G461" s="231">
        <v>0</v>
      </c>
      <c r="H461" s="232">
        <v>0</v>
      </c>
      <c r="I461" s="133"/>
      <c r="J461" s="133"/>
      <c r="L461" s="133">
        <f t="shared" si="7"/>
        <v>13</v>
      </c>
    </row>
    <row r="462" spans="1:12">
      <c r="A462" s="205" t="s">
        <v>118</v>
      </c>
      <c r="B462" s="200" t="s">
        <v>119</v>
      </c>
      <c r="C462" s="237">
        <v>915370327.89999998</v>
      </c>
      <c r="D462" s="237">
        <v>3055190</v>
      </c>
      <c r="E462" s="237">
        <v>339391665</v>
      </c>
      <c r="F462" s="237">
        <v>579033852.89999998</v>
      </c>
      <c r="G462" s="237">
        <v>0</v>
      </c>
      <c r="H462" s="238">
        <v>579033852.89999998</v>
      </c>
      <c r="I462" s="133"/>
      <c r="J462" s="133"/>
      <c r="L462" s="133">
        <f t="shared" si="7"/>
        <v>3</v>
      </c>
    </row>
    <row r="463" spans="1:12">
      <c r="A463" s="203" t="s">
        <v>122</v>
      </c>
      <c r="B463" s="204" t="s">
        <v>123</v>
      </c>
      <c r="C463" s="235">
        <v>35025440</v>
      </c>
      <c r="D463" s="235">
        <v>0</v>
      </c>
      <c r="E463" s="235">
        <v>0</v>
      </c>
      <c r="F463" s="235">
        <v>35025440</v>
      </c>
      <c r="G463" s="235">
        <v>0</v>
      </c>
      <c r="H463" s="236">
        <v>35025440</v>
      </c>
      <c r="I463" s="133"/>
      <c r="J463" s="133"/>
      <c r="L463" s="133">
        <f t="shared" si="7"/>
        <v>6</v>
      </c>
    </row>
    <row r="464" spans="1:12">
      <c r="A464" s="266" t="s">
        <v>760</v>
      </c>
      <c r="B464" s="267" t="s">
        <v>598</v>
      </c>
      <c r="C464" s="233">
        <v>35025440</v>
      </c>
      <c r="D464" s="233">
        <v>0</v>
      </c>
      <c r="E464" s="233">
        <v>0</v>
      </c>
      <c r="F464" s="233">
        <v>35025440</v>
      </c>
      <c r="G464" s="233">
        <v>0</v>
      </c>
      <c r="H464" s="234">
        <v>35025440</v>
      </c>
      <c r="I464" s="133"/>
      <c r="J464" s="133"/>
      <c r="L464" s="133">
        <f t="shared" si="7"/>
        <v>9</v>
      </c>
    </row>
    <row r="465" spans="1:12">
      <c r="A465" s="270" t="s">
        <v>761</v>
      </c>
      <c r="B465" s="271" t="s">
        <v>598</v>
      </c>
      <c r="C465" s="231">
        <v>35025440</v>
      </c>
      <c r="D465" s="231">
        <v>0</v>
      </c>
      <c r="E465" s="231">
        <v>0</v>
      </c>
      <c r="F465" s="231">
        <v>35025440</v>
      </c>
      <c r="G465" s="231">
        <v>0</v>
      </c>
      <c r="H465" s="232">
        <v>35025440</v>
      </c>
      <c r="I465" s="133"/>
      <c r="J465" s="133"/>
      <c r="L465" s="133">
        <f t="shared" si="7"/>
        <v>13</v>
      </c>
    </row>
    <row r="466" spans="1:12">
      <c r="A466" s="203" t="s">
        <v>126</v>
      </c>
      <c r="B466" s="204" t="s">
        <v>127</v>
      </c>
      <c r="C466" s="235">
        <v>880344887.89999998</v>
      </c>
      <c r="D466" s="235">
        <v>3055190</v>
      </c>
      <c r="E466" s="235">
        <v>339391665</v>
      </c>
      <c r="F466" s="235">
        <v>544008412.89999998</v>
      </c>
      <c r="G466" s="235">
        <v>0</v>
      </c>
      <c r="H466" s="236">
        <v>544008412.89999998</v>
      </c>
      <c r="I466" s="133"/>
      <c r="J466" s="133"/>
      <c r="L466" s="133">
        <f t="shared" si="7"/>
        <v>6</v>
      </c>
    </row>
    <row r="467" spans="1:12">
      <c r="A467" s="266" t="s">
        <v>762</v>
      </c>
      <c r="B467" s="267" t="s">
        <v>763</v>
      </c>
      <c r="C467" s="233">
        <v>880344887.89999998</v>
      </c>
      <c r="D467" s="233">
        <v>3055190</v>
      </c>
      <c r="E467" s="233">
        <v>339391665</v>
      </c>
      <c r="F467" s="233">
        <v>544008412.89999998</v>
      </c>
      <c r="G467" s="233">
        <v>0</v>
      </c>
      <c r="H467" s="234">
        <v>544008412.89999998</v>
      </c>
      <c r="I467" s="133"/>
      <c r="J467" s="133"/>
      <c r="L467" s="133">
        <f t="shared" si="7"/>
        <v>9</v>
      </c>
    </row>
    <row r="468" spans="1:12">
      <c r="A468" s="270" t="s">
        <v>764</v>
      </c>
      <c r="B468" s="271" t="s">
        <v>763</v>
      </c>
      <c r="C468" s="231">
        <v>880344887.89999998</v>
      </c>
      <c r="D468" s="231">
        <v>3055190</v>
      </c>
      <c r="E468" s="231">
        <v>339391665</v>
      </c>
      <c r="F468" s="231">
        <v>544008412.89999998</v>
      </c>
      <c r="G468" s="231">
        <v>0</v>
      </c>
      <c r="H468" s="232">
        <v>544008412.89999998</v>
      </c>
      <c r="I468" s="133"/>
      <c r="J468" s="133"/>
      <c r="L468" s="133">
        <f t="shared" si="7"/>
        <v>13</v>
      </c>
    </row>
    <row r="469" spans="1:12">
      <c r="A469" s="205" t="s">
        <v>130</v>
      </c>
      <c r="B469" s="200" t="s">
        <v>131</v>
      </c>
      <c r="C469" s="237">
        <v>-1262458712.9000001</v>
      </c>
      <c r="D469" s="237">
        <v>339391665</v>
      </c>
      <c r="E469" s="237">
        <v>3055190</v>
      </c>
      <c r="F469" s="237">
        <v>-926122237.89999998</v>
      </c>
      <c r="G469" s="237">
        <v>0</v>
      </c>
      <c r="H469" s="238">
        <v>-926122237.89999998</v>
      </c>
      <c r="I469" s="133"/>
      <c r="J469" s="133"/>
      <c r="L469" s="133">
        <f t="shared" si="7"/>
        <v>3</v>
      </c>
    </row>
    <row r="470" spans="1:12">
      <c r="A470" s="203" t="s">
        <v>134</v>
      </c>
      <c r="B470" s="204" t="s">
        <v>765</v>
      </c>
      <c r="C470" s="235">
        <v>-347088385</v>
      </c>
      <c r="D470" s="235">
        <v>0</v>
      </c>
      <c r="E470" s="235">
        <v>0</v>
      </c>
      <c r="F470" s="235">
        <v>-347088385</v>
      </c>
      <c r="G470" s="235">
        <v>0</v>
      </c>
      <c r="H470" s="236">
        <v>-347088385</v>
      </c>
      <c r="I470" s="133"/>
      <c r="J470" s="133"/>
      <c r="L470" s="133">
        <f t="shared" si="7"/>
        <v>6</v>
      </c>
    </row>
    <row r="471" spans="1:12">
      <c r="A471" s="266" t="s">
        <v>766</v>
      </c>
      <c r="B471" s="267" t="s">
        <v>767</v>
      </c>
      <c r="C471" s="233">
        <v>-347088385</v>
      </c>
      <c r="D471" s="233">
        <v>0</v>
      </c>
      <c r="E471" s="233">
        <v>0</v>
      </c>
      <c r="F471" s="233">
        <v>-347088385</v>
      </c>
      <c r="G471" s="233">
        <v>0</v>
      </c>
      <c r="H471" s="234">
        <v>-347088385</v>
      </c>
      <c r="I471" s="133"/>
      <c r="J471" s="133"/>
      <c r="L471" s="133">
        <f t="shared" si="7"/>
        <v>9</v>
      </c>
    </row>
    <row r="472" spans="1:12">
      <c r="A472" s="270" t="s">
        <v>768</v>
      </c>
      <c r="B472" s="271" t="s">
        <v>767</v>
      </c>
      <c r="C472" s="231">
        <v>-347088385</v>
      </c>
      <c r="D472" s="231">
        <v>0</v>
      </c>
      <c r="E472" s="231">
        <v>0</v>
      </c>
      <c r="F472" s="231">
        <v>-347088385</v>
      </c>
      <c r="G472" s="231">
        <v>0</v>
      </c>
      <c r="H472" s="232">
        <v>-347088385</v>
      </c>
      <c r="I472" s="133"/>
      <c r="J472" s="133"/>
      <c r="L472" s="133">
        <f t="shared" si="7"/>
        <v>13</v>
      </c>
    </row>
    <row r="473" spans="1:12">
      <c r="A473" s="203" t="s">
        <v>138</v>
      </c>
      <c r="B473" s="204" t="s">
        <v>139</v>
      </c>
      <c r="C473" s="235">
        <v>-915370327.89999998</v>
      </c>
      <c r="D473" s="235">
        <v>339391665</v>
      </c>
      <c r="E473" s="235">
        <v>3055190</v>
      </c>
      <c r="F473" s="235">
        <v>-579033852.89999998</v>
      </c>
      <c r="G473" s="235">
        <v>0</v>
      </c>
      <c r="H473" s="236">
        <v>-579033852.89999998</v>
      </c>
      <c r="I473" s="133"/>
      <c r="J473" s="133"/>
      <c r="L473" s="133">
        <f t="shared" si="7"/>
        <v>6</v>
      </c>
    </row>
    <row r="474" spans="1:12">
      <c r="A474" s="266" t="s">
        <v>769</v>
      </c>
      <c r="B474" s="267" t="s">
        <v>770</v>
      </c>
      <c r="C474" s="233">
        <v>-35025440</v>
      </c>
      <c r="D474" s="233">
        <v>0</v>
      </c>
      <c r="E474" s="233">
        <v>0</v>
      </c>
      <c r="F474" s="233">
        <v>-35025440</v>
      </c>
      <c r="G474" s="233">
        <v>0</v>
      </c>
      <c r="H474" s="234">
        <v>-35025440</v>
      </c>
      <c r="I474" s="133"/>
      <c r="J474" s="133"/>
      <c r="L474" s="133">
        <f t="shared" si="7"/>
        <v>9</v>
      </c>
    </row>
    <row r="475" spans="1:12">
      <c r="A475" s="270" t="s">
        <v>771</v>
      </c>
      <c r="B475" s="271" t="s">
        <v>770</v>
      </c>
      <c r="C475" s="231">
        <v>-35025440</v>
      </c>
      <c r="D475" s="231">
        <v>0</v>
      </c>
      <c r="E475" s="231">
        <v>0</v>
      </c>
      <c r="F475" s="231">
        <v>-35025440</v>
      </c>
      <c r="G475" s="231">
        <v>0</v>
      </c>
      <c r="H475" s="232">
        <v>-35025440</v>
      </c>
      <c r="I475" s="133"/>
      <c r="J475" s="133"/>
      <c r="L475" s="133">
        <f t="shared" si="7"/>
        <v>13</v>
      </c>
    </row>
    <row r="476" spans="1:12">
      <c r="A476" s="266" t="s">
        <v>772</v>
      </c>
      <c r="B476" s="267" t="s">
        <v>773</v>
      </c>
      <c r="C476" s="233">
        <v>-880344887.89999998</v>
      </c>
      <c r="D476" s="233">
        <v>339391665</v>
      </c>
      <c r="E476" s="233">
        <v>3055190</v>
      </c>
      <c r="F476" s="233">
        <v>-544008412.89999998</v>
      </c>
      <c r="G476" s="233">
        <v>0</v>
      </c>
      <c r="H476" s="234">
        <v>-544008412.89999998</v>
      </c>
      <c r="I476" s="133"/>
      <c r="J476" s="133"/>
      <c r="L476" s="133">
        <f t="shared" si="7"/>
        <v>9</v>
      </c>
    </row>
    <row r="477" spans="1:12">
      <c r="A477" s="270" t="s">
        <v>774</v>
      </c>
      <c r="B477" s="271" t="s">
        <v>763</v>
      </c>
      <c r="C477" s="231">
        <v>-880344887.89999998</v>
      </c>
      <c r="D477" s="231">
        <v>339391665</v>
      </c>
      <c r="E477" s="231">
        <v>3055190</v>
      </c>
      <c r="F477" s="231">
        <v>-544008412.89999998</v>
      </c>
      <c r="G477" s="231">
        <v>0</v>
      </c>
      <c r="H477" s="232">
        <v>-544008412.89999998</v>
      </c>
      <c r="I477" s="133"/>
      <c r="J477" s="133"/>
      <c r="L477" s="133">
        <f t="shared" si="7"/>
        <v>13</v>
      </c>
    </row>
    <row r="478" spans="1:12">
      <c r="A478" s="372" t="s">
        <v>108</v>
      </c>
      <c r="B478" s="373" t="s">
        <v>109</v>
      </c>
      <c r="C478" s="374">
        <v>0</v>
      </c>
      <c r="D478" s="374">
        <v>274668674</v>
      </c>
      <c r="E478" s="374">
        <v>274668674</v>
      </c>
      <c r="F478" s="374">
        <v>0</v>
      </c>
      <c r="G478" s="374">
        <v>0</v>
      </c>
      <c r="H478" s="375">
        <v>0</v>
      </c>
      <c r="I478" s="133"/>
      <c r="J478" s="133"/>
      <c r="L478" s="133">
        <f t="shared" si="7"/>
        <v>1</v>
      </c>
    </row>
    <row r="479" spans="1:12">
      <c r="A479" s="205" t="s">
        <v>112</v>
      </c>
      <c r="B479" s="200" t="s">
        <v>113</v>
      </c>
      <c r="C479" s="237">
        <v>34839498148.209999</v>
      </c>
      <c r="D479" s="237">
        <v>116078672</v>
      </c>
      <c r="E479" s="237">
        <v>158590002</v>
      </c>
      <c r="F479" s="237">
        <v>34882009478.209999</v>
      </c>
      <c r="G479" s="237">
        <v>0</v>
      </c>
      <c r="H479" s="238">
        <v>34882009478.209999</v>
      </c>
      <c r="I479" s="133"/>
      <c r="J479" s="133"/>
      <c r="L479" s="133">
        <f t="shared" si="7"/>
        <v>3</v>
      </c>
    </row>
    <row r="480" spans="1:12" ht="25.5">
      <c r="A480" s="203" t="s">
        <v>116</v>
      </c>
      <c r="B480" s="204" t="s">
        <v>117</v>
      </c>
      <c r="C480" s="235">
        <v>34809987028</v>
      </c>
      <c r="D480" s="235">
        <v>107954556</v>
      </c>
      <c r="E480" s="235">
        <v>158590002</v>
      </c>
      <c r="F480" s="235">
        <v>34860622474</v>
      </c>
      <c r="G480" s="235">
        <v>0</v>
      </c>
      <c r="H480" s="236">
        <v>34860622474</v>
      </c>
      <c r="I480" s="133"/>
      <c r="J480" s="133"/>
      <c r="L480" s="133">
        <f t="shared" si="7"/>
        <v>6</v>
      </c>
    </row>
    <row r="481" spans="1:12">
      <c r="A481" s="266" t="s">
        <v>775</v>
      </c>
      <c r="B481" s="267" t="s">
        <v>776</v>
      </c>
      <c r="C481" s="233">
        <v>34809987028</v>
      </c>
      <c r="D481" s="233">
        <v>107954556</v>
      </c>
      <c r="E481" s="233">
        <v>158590002</v>
      </c>
      <c r="F481" s="233">
        <v>34860622474</v>
      </c>
      <c r="G481" s="233">
        <v>0</v>
      </c>
      <c r="H481" s="234">
        <v>34860622474</v>
      </c>
      <c r="I481" s="133"/>
      <c r="J481" s="133"/>
      <c r="L481" s="133">
        <f t="shared" si="7"/>
        <v>9</v>
      </c>
    </row>
    <row r="482" spans="1:12">
      <c r="A482" s="270" t="s">
        <v>777</v>
      </c>
      <c r="B482" s="271" t="s">
        <v>776</v>
      </c>
      <c r="C482" s="231">
        <v>34809987028</v>
      </c>
      <c r="D482" s="231">
        <v>107954556</v>
      </c>
      <c r="E482" s="231">
        <v>158590002</v>
      </c>
      <c r="F482" s="231">
        <v>34860622474</v>
      </c>
      <c r="G482" s="231">
        <v>0</v>
      </c>
      <c r="H482" s="232">
        <v>34860622474</v>
      </c>
      <c r="I482" s="133"/>
      <c r="J482" s="133"/>
      <c r="L482" s="133">
        <f t="shared" si="7"/>
        <v>13</v>
      </c>
    </row>
    <row r="483" spans="1:12">
      <c r="A483" s="203" t="s">
        <v>120</v>
      </c>
      <c r="B483" s="204" t="s">
        <v>121</v>
      </c>
      <c r="C483" s="235">
        <v>29511120.210000001</v>
      </c>
      <c r="D483" s="235">
        <v>8124116</v>
      </c>
      <c r="E483" s="235">
        <v>0</v>
      </c>
      <c r="F483" s="235">
        <v>21387004.210000001</v>
      </c>
      <c r="G483" s="235">
        <v>0</v>
      </c>
      <c r="H483" s="236">
        <v>21387004.210000001</v>
      </c>
      <c r="I483" s="133"/>
      <c r="J483" s="133"/>
      <c r="L483" s="133">
        <f t="shared" si="7"/>
        <v>6</v>
      </c>
    </row>
    <row r="484" spans="1:12">
      <c r="A484" s="266" t="s">
        <v>778</v>
      </c>
      <c r="B484" s="267" t="s">
        <v>779</v>
      </c>
      <c r="C484" s="233">
        <v>29511120.210000001</v>
      </c>
      <c r="D484" s="233">
        <v>8124116</v>
      </c>
      <c r="E484" s="233">
        <v>0</v>
      </c>
      <c r="F484" s="233">
        <v>21387004.210000001</v>
      </c>
      <c r="G484" s="233">
        <v>0</v>
      </c>
      <c r="H484" s="234">
        <v>21387004.210000001</v>
      </c>
      <c r="L484" s="133">
        <f t="shared" si="7"/>
        <v>9</v>
      </c>
    </row>
    <row r="485" spans="1:12">
      <c r="A485" s="270" t="s">
        <v>780</v>
      </c>
      <c r="B485" s="271" t="s">
        <v>779</v>
      </c>
      <c r="C485" s="231">
        <v>29511120.210000001</v>
      </c>
      <c r="D485" s="231">
        <v>8124116</v>
      </c>
      <c r="E485" s="231">
        <v>0</v>
      </c>
      <c r="F485" s="231">
        <v>21387004.210000001</v>
      </c>
      <c r="G485" s="231">
        <v>0</v>
      </c>
      <c r="H485" s="232">
        <v>21387004.210000001</v>
      </c>
      <c r="L485" s="133">
        <f t="shared" si="7"/>
        <v>13</v>
      </c>
    </row>
    <row r="486" spans="1:12">
      <c r="A486" s="205" t="s">
        <v>124</v>
      </c>
      <c r="B486" s="200" t="s">
        <v>125</v>
      </c>
      <c r="C486" s="237">
        <v>1568714125</v>
      </c>
      <c r="D486" s="237">
        <v>0</v>
      </c>
      <c r="E486" s="237">
        <v>0</v>
      </c>
      <c r="F486" s="237">
        <v>1568714125</v>
      </c>
      <c r="G486" s="237">
        <v>0</v>
      </c>
      <c r="H486" s="238">
        <v>1568714125</v>
      </c>
      <c r="L486" s="133">
        <f t="shared" si="7"/>
        <v>3</v>
      </c>
    </row>
    <row r="487" spans="1:12">
      <c r="A487" s="203" t="s">
        <v>128</v>
      </c>
      <c r="B487" s="204" t="s">
        <v>129</v>
      </c>
      <c r="C487" s="235">
        <v>1568714125</v>
      </c>
      <c r="D487" s="235">
        <v>0</v>
      </c>
      <c r="E487" s="235">
        <v>0</v>
      </c>
      <c r="F487" s="235">
        <v>1568714125</v>
      </c>
      <c r="G487" s="235">
        <v>0</v>
      </c>
      <c r="H487" s="236">
        <v>1568714125</v>
      </c>
      <c r="L487" s="133">
        <f t="shared" si="7"/>
        <v>6</v>
      </c>
    </row>
    <row r="488" spans="1:12">
      <c r="A488" s="266" t="s">
        <v>781</v>
      </c>
      <c r="B488" s="267" t="s">
        <v>782</v>
      </c>
      <c r="C488" s="233">
        <v>1568714125</v>
      </c>
      <c r="D488" s="233">
        <v>0</v>
      </c>
      <c r="E488" s="233">
        <v>0</v>
      </c>
      <c r="F488" s="233">
        <v>1568714125</v>
      </c>
      <c r="G488" s="233">
        <v>0</v>
      </c>
      <c r="H488" s="234">
        <v>1568714125</v>
      </c>
      <c r="L488" s="133">
        <f t="shared" si="7"/>
        <v>9</v>
      </c>
    </row>
    <row r="489" spans="1:12">
      <c r="A489" s="270" t="s">
        <v>783</v>
      </c>
      <c r="B489" s="271" t="s">
        <v>782</v>
      </c>
      <c r="C489" s="231">
        <v>1568714125</v>
      </c>
      <c r="D489" s="231">
        <v>0</v>
      </c>
      <c r="E489" s="231">
        <v>0</v>
      </c>
      <c r="F489" s="231">
        <v>1568714125</v>
      </c>
      <c r="G489" s="231">
        <v>0</v>
      </c>
      <c r="H489" s="232">
        <v>1568714125</v>
      </c>
      <c r="L489" s="133">
        <f t="shared" si="7"/>
        <v>13</v>
      </c>
    </row>
    <row r="490" spans="1:12">
      <c r="A490" s="205" t="s">
        <v>132</v>
      </c>
      <c r="B490" s="200" t="s">
        <v>133</v>
      </c>
      <c r="C490" s="237">
        <v>-36408212273.209999</v>
      </c>
      <c r="D490" s="237">
        <v>158590002</v>
      </c>
      <c r="E490" s="237">
        <v>116078672</v>
      </c>
      <c r="F490" s="237">
        <v>-36450723603.209999</v>
      </c>
      <c r="G490" s="237">
        <v>0</v>
      </c>
      <c r="H490" s="238">
        <v>-36450723603.209999</v>
      </c>
      <c r="L490" s="133">
        <f t="shared" si="7"/>
        <v>3</v>
      </c>
    </row>
    <row r="491" spans="1:12">
      <c r="A491" s="203" t="s">
        <v>136</v>
      </c>
      <c r="B491" s="204" t="s">
        <v>137</v>
      </c>
      <c r="C491" s="235">
        <v>-34839498148.209999</v>
      </c>
      <c r="D491" s="235">
        <v>158590002</v>
      </c>
      <c r="E491" s="235">
        <v>116078672</v>
      </c>
      <c r="F491" s="235">
        <v>-34882009478.209999</v>
      </c>
      <c r="G491" s="235">
        <v>0</v>
      </c>
      <c r="H491" s="236">
        <v>-34882009478.209999</v>
      </c>
      <c r="L491" s="133">
        <f t="shared" si="7"/>
        <v>6</v>
      </c>
    </row>
    <row r="492" spans="1:12" ht="25.5">
      <c r="A492" s="266" t="s">
        <v>784</v>
      </c>
      <c r="B492" s="267" t="s">
        <v>785</v>
      </c>
      <c r="C492" s="233">
        <v>-34809987028</v>
      </c>
      <c r="D492" s="233">
        <v>158590002</v>
      </c>
      <c r="E492" s="233">
        <v>107954556</v>
      </c>
      <c r="F492" s="233">
        <v>-34860622474</v>
      </c>
      <c r="G492" s="233">
        <v>0</v>
      </c>
      <c r="H492" s="234">
        <v>-34860622474</v>
      </c>
      <c r="L492" s="133">
        <f t="shared" si="7"/>
        <v>9</v>
      </c>
    </row>
    <row r="493" spans="1:12" ht="25.5">
      <c r="A493" s="270" t="s">
        <v>786</v>
      </c>
      <c r="B493" s="271" t="s">
        <v>785</v>
      </c>
      <c r="C493" s="231">
        <v>-34809987028</v>
      </c>
      <c r="D493" s="231">
        <v>158590002</v>
      </c>
      <c r="E493" s="231">
        <v>107954556</v>
      </c>
      <c r="F493" s="231">
        <v>-34860622474</v>
      </c>
      <c r="G493" s="231">
        <v>0</v>
      </c>
      <c r="H493" s="232">
        <v>-34860622474</v>
      </c>
      <c r="L493" s="133">
        <f t="shared" si="7"/>
        <v>13</v>
      </c>
    </row>
    <row r="494" spans="1:12">
      <c r="A494" s="266" t="s">
        <v>787</v>
      </c>
      <c r="B494" s="267" t="s">
        <v>788</v>
      </c>
      <c r="C494" s="233">
        <v>-29511120.210000001</v>
      </c>
      <c r="D494" s="233">
        <v>0</v>
      </c>
      <c r="E494" s="233">
        <v>8124116</v>
      </c>
      <c r="F494" s="233">
        <v>-21387004.210000001</v>
      </c>
      <c r="G494" s="233">
        <v>0</v>
      </c>
      <c r="H494" s="234">
        <v>-21387004.210000001</v>
      </c>
      <c r="L494" s="133">
        <f t="shared" si="7"/>
        <v>9</v>
      </c>
    </row>
    <row r="495" spans="1:12">
      <c r="A495" s="270" t="s">
        <v>789</v>
      </c>
      <c r="B495" s="271" t="s">
        <v>788</v>
      </c>
      <c r="C495" s="231">
        <v>-29511120.210000001</v>
      </c>
      <c r="D495" s="231">
        <v>0</v>
      </c>
      <c r="E495" s="231">
        <v>8124116</v>
      </c>
      <c r="F495" s="231">
        <v>-21387004.210000001</v>
      </c>
      <c r="G495" s="231">
        <v>0</v>
      </c>
      <c r="H495" s="232">
        <v>-21387004.210000001</v>
      </c>
      <c r="L495" s="133">
        <f t="shared" si="7"/>
        <v>13</v>
      </c>
    </row>
    <row r="496" spans="1:12">
      <c r="A496" s="203" t="s">
        <v>140</v>
      </c>
      <c r="B496" s="204" t="s">
        <v>141</v>
      </c>
      <c r="C496" s="235">
        <v>-1568714125</v>
      </c>
      <c r="D496" s="235">
        <v>0</v>
      </c>
      <c r="E496" s="235">
        <v>0</v>
      </c>
      <c r="F496" s="235">
        <v>-1568714125</v>
      </c>
      <c r="G496" s="235">
        <v>0</v>
      </c>
      <c r="H496" s="236">
        <v>-1568714125</v>
      </c>
      <c r="L496" s="133">
        <f t="shared" si="7"/>
        <v>6</v>
      </c>
    </row>
    <row r="497" spans="1:12" ht="30">
      <c r="A497" s="378" t="s">
        <v>790</v>
      </c>
      <c r="B497" s="376" t="s">
        <v>791</v>
      </c>
      <c r="C497" s="377">
        <v>-1568714125</v>
      </c>
      <c r="D497" s="377">
        <v>0</v>
      </c>
      <c r="E497" s="377">
        <v>0</v>
      </c>
      <c r="F497" s="377">
        <v>-1568714125</v>
      </c>
      <c r="G497" s="377">
        <v>0</v>
      </c>
      <c r="H497" s="379">
        <v>-1568714125</v>
      </c>
      <c r="L497" s="133">
        <f t="shared" si="7"/>
        <v>9</v>
      </c>
    </row>
    <row r="498" spans="1:12" ht="15.75" thickBot="1">
      <c r="A498" s="380" t="s">
        <v>792</v>
      </c>
      <c r="B498" s="381" t="s">
        <v>782</v>
      </c>
      <c r="C498" s="382">
        <v>-1568714125</v>
      </c>
      <c r="D498" s="382">
        <v>0</v>
      </c>
      <c r="E498" s="382">
        <v>0</v>
      </c>
      <c r="F498" s="382">
        <v>-1568714125</v>
      </c>
      <c r="G498" s="382">
        <v>0</v>
      </c>
      <c r="H498" s="383">
        <v>-1568714125</v>
      </c>
      <c r="L498" s="133">
        <f t="shared" si="7"/>
        <v>13</v>
      </c>
    </row>
  </sheetData>
  <autoFilter ref="A6:L498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7"/>
  <sheetViews>
    <sheetView workbookViewId="0">
      <selection activeCell="I3" sqref="I3"/>
    </sheetView>
  </sheetViews>
  <sheetFormatPr baseColWidth="10" defaultColWidth="11.42578125" defaultRowHeight="15"/>
  <cols>
    <col min="1" max="1" width="14" style="161" customWidth="1"/>
    <col min="2" max="2" width="42" style="161" customWidth="1"/>
    <col min="3" max="3" width="19" style="162" customWidth="1"/>
    <col min="4" max="4" width="18.85546875" style="162" customWidth="1"/>
    <col min="5" max="5" width="19.28515625" style="162" customWidth="1"/>
    <col min="6" max="6" width="20" style="162" bestFit="1" customWidth="1"/>
    <col min="7" max="7" width="18.85546875" style="206" bestFit="1" customWidth="1"/>
    <col min="8" max="8" width="20" style="206" bestFit="1" customWidth="1"/>
    <col min="9" max="10" width="24.7109375" style="161" customWidth="1"/>
    <col min="11" max="11" width="11.42578125" style="161" customWidth="1"/>
    <col min="12" max="16384" width="11.42578125" style="161"/>
  </cols>
  <sheetData>
    <row r="1" spans="1:13" s="158" customFormat="1" ht="30">
      <c r="A1" s="128" t="s">
        <v>209</v>
      </c>
      <c r="B1" s="128" t="s">
        <v>210</v>
      </c>
      <c r="D1" s="159"/>
      <c r="E1" s="159"/>
    </row>
    <row r="2" spans="1:13" s="158" customFormat="1" ht="30">
      <c r="A2" s="128" t="s">
        <v>211</v>
      </c>
      <c r="B2" s="128" t="s">
        <v>212</v>
      </c>
      <c r="D2" s="159"/>
      <c r="E2" s="159"/>
    </row>
    <row r="3" spans="1:13" s="158" customFormat="1" ht="30">
      <c r="A3" s="128" t="s">
        <v>213</v>
      </c>
      <c r="B3" s="130" t="s">
        <v>837</v>
      </c>
      <c r="D3" s="159"/>
      <c r="E3" s="159"/>
    </row>
    <row r="4" spans="1:13" s="158" customFormat="1" ht="30">
      <c r="A4" s="128" t="s">
        <v>214</v>
      </c>
      <c r="B4" s="130" t="s">
        <v>838</v>
      </c>
      <c r="D4" s="159"/>
      <c r="E4" s="159"/>
    </row>
    <row r="5" spans="1:13" s="158" customFormat="1" ht="15.75" thickBot="1">
      <c r="A5" s="160"/>
      <c r="B5" s="160"/>
      <c r="D5" s="159"/>
      <c r="E5" s="159"/>
    </row>
    <row r="6" spans="1:13" s="133" customFormat="1" ht="30.75" thickBot="1">
      <c r="A6" s="170" t="s">
        <v>793</v>
      </c>
      <c r="B6" s="171" t="s">
        <v>155</v>
      </c>
      <c r="C6" s="172" t="s">
        <v>794</v>
      </c>
      <c r="D6" s="172" t="s">
        <v>795</v>
      </c>
      <c r="E6" s="172" t="s">
        <v>796</v>
      </c>
      <c r="F6" s="172" t="s">
        <v>797</v>
      </c>
      <c r="G6" s="172" t="s">
        <v>798</v>
      </c>
      <c r="H6" s="398" t="s">
        <v>799</v>
      </c>
    </row>
    <row r="7" spans="1:13" s="133" customFormat="1">
      <c r="A7" s="213" t="s">
        <v>222</v>
      </c>
      <c r="B7" s="214" t="s">
        <v>223</v>
      </c>
      <c r="C7" s="219">
        <v>21345065130.220001</v>
      </c>
      <c r="D7" s="219">
        <v>3738199340</v>
      </c>
      <c r="E7" s="219">
        <v>4773267205.6300001</v>
      </c>
      <c r="F7" s="219">
        <v>20309997264.59</v>
      </c>
      <c r="G7" s="219">
        <v>11902642841.52</v>
      </c>
      <c r="H7" s="220">
        <v>8407354423.0699997</v>
      </c>
      <c r="I7" s="261">
        <f>+F7-F124-F269</f>
        <v>863161440.3200016</v>
      </c>
      <c r="J7" s="262">
        <f>+F302-F321</f>
        <v>863161440.31999969</v>
      </c>
      <c r="K7" s="263">
        <f>+I7-J7</f>
        <v>1.9073486328125E-6</v>
      </c>
      <c r="M7" s="133">
        <f>+LEN(A7)</f>
        <v>1</v>
      </c>
    </row>
    <row r="8" spans="1:13" s="133" customFormat="1">
      <c r="A8" s="137" t="s">
        <v>16</v>
      </c>
      <c r="B8" s="138" t="s">
        <v>17</v>
      </c>
      <c r="C8" s="221">
        <v>1226950455.6800001</v>
      </c>
      <c r="D8" s="221">
        <v>1084982426</v>
      </c>
      <c r="E8" s="221">
        <v>1865822781</v>
      </c>
      <c r="F8" s="221">
        <v>446110100.68000001</v>
      </c>
      <c r="G8" s="221">
        <v>446110100.68000001</v>
      </c>
      <c r="H8" s="222">
        <v>0</v>
      </c>
      <c r="I8" s="218"/>
      <c r="J8" s="218"/>
      <c r="M8" s="133">
        <f t="shared" ref="M8:M71" si="0">+LEN(A8)</f>
        <v>3</v>
      </c>
    </row>
    <row r="9" spans="1:13" s="133" customFormat="1">
      <c r="A9" s="210" t="s">
        <v>20</v>
      </c>
      <c r="B9" s="207" t="s">
        <v>21</v>
      </c>
      <c r="C9" s="239">
        <v>10000000</v>
      </c>
      <c r="D9" s="239">
        <v>0</v>
      </c>
      <c r="E9" s="239">
        <v>0</v>
      </c>
      <c r="F9" s="239">
        <v>10000000</v>
      </c>
      <c r="G9" s="239">
        <v>10000000</v>
      </c>
      <c r="H9" s="240">
        <v>0</v>
      </c>
      <c r="I9" s="218"/>
      <c r="J9" s="218"/>
      <c r="M9" s="133">
        <f t="shared" si="0"/>
        <v>6</v>
      </c>
    </row>
    <row r="10" spans="1:13" s="133" customFormat="1">
      <c r="A10" s="264" t="s">
        <v>224</v>
      </c>
      <c r="B10" s="265" t="s">
        <v>225</v>
      </c>
      <c r="C10" s="225">
        <v>10000000</v>
      </c>
      <c r="D10" s="225">
        <v>0</v>
      </c>
      <c r="E10" s="225">
        <v>0</v>
      </c>
      <c r="F10" s="225">
        <v>10000000</v>
      </c>
      <c r="G10" s="225">
        <v>10000000</v>
      </c>
      <c r="H10" s="226">
        <v>0</v>
      </c>
      <c r="I10" s="218"/>
      <c r="J10" s="218"/>
      <c r="M10" s="133">
        <f t="shared" si="0"/>
        <v>9</v>
      </c>
    </row>
    <row r="11" spans="1:13" s="133" customFormat="1">
      <c r="A11" s="270" t="s">
        <v>226</v>
      </c>
      <c r="B11" s="271" t="s">
        <v>227</v>
      </c>
      <c r="C11" s="241">
        <v>10000000</v>
      </c>
      <c r="D11" s="241">
        <v>0</v>
      </c>
      <c r="E11" s="241">
        <v>0</v>
      </c>
      <c r="F11" s="241">
        <v>10000000</v>
      </c>
      <c r="G11" s="241">
        <v>10000000</v>
      </c>
      <c r="H11" s="232">
        <v>0</v>
      </c>
      <c r="I11" s="218"/>
      <c r="J11" s="218"/>
      <c r="M11" s="133">
        <f t="shared" si="0"/>
        <v>13</v>
      </c>
    </row>
    <row r="12" spans="1:13" s="133" customFormat="1">
      <c r="A12" s="210" t="s">
        <v>24</v>
      </c>
      <c r="B12" s="207" t="s">
        <v>25</v>
      </c>
      <c r="C12" s="239">
        <v>1216950455.6800001</v>
      </c>
      <c r="D12" s="239">
        <v>1084982426</v>
      </c>
      <c r="E12" s="239">
        <v>1865822781</v>
      </c>
      <c r="F12" s="239">
        <v>436110100.68000001</v>
      </c>
      <c r="G12" s="239">
        <v>436110100.68000001</v>
      </c>
      <c r="H12" s="240">
        <v>0</v>
      </c>
      <c r="I12" s="218"/>
      <c r="J12" s="218"/>
      <c r="M12" s="133">
        <f t="shared" si="0"/>
        <v>6</v>
      </c>
    </row>
    <row r="13" spans="1:13" s="133" customFormat="1">
      <c r="A13" s="264" t="s">
        <v>228</v>
      </c>
      <c r="B13" s="265" t="s">
        <v>227</v>
      </c>
      <c r="C13" s="225">
        <v>1216950455.6800001</v>
      </c>
      <c r="D13" s="225">
        <v>1084982426</v>
      </c>
      <c r="E13" s="225">
        <v>1865822781</v>
      </c>
      <c r="F13" s="225">
        <v>436110100.68000001</v>
      </c>
      <c r="G13" s="225">
        <v>436110100.68000001</v>
      </c>
      <c r="H13" s="226">
        <v>0</v>
      </c>
      <c r="I13" s="218"/>
      <c r="J13" s="218"/>
      <c r="M13" s="133">
        <f t="shared" si="0"/>
        <v>9</v>
      </c>
    </row>
    <row r="14" spans="1:13" s="133" customFormat="1">
      <c r="A14" s="270" t="s">
        <v>229</v>
      </c>
      <c r="B14" s="271" t="s">
        <v>227</v>
      </c>
      <c r="C14" s="241">
        <v>1216950455.6800001</v>
      </c>
      <c r="D14" s="241">
        <v>1084982426</v>
      </c>
      <c r="E14" s="241">
        <v>1865822781</v>
      </c>
      <c r="F14" s="241">
        <v>436110100.68000001</v>
      </c>
      <c r="G14" s="241">
        <v>436110100.68000001</v>
      </c>
      <c r="H14" s="232">
        <v>0</v>
      </c>
      <c r="I14" s="218"/>
      <c r="J14" s="218"/>
      <c r="M14" s="133">
        <f t="shared" si="0"/>
        <v>13</v>
      </c>
    </row>
    <row r="15" spans="1:13" s="133" customFormat="1">
      <c r="A15" s="205" t="s">
        <v>28</v>
      </c>
      <c r="B15" s="200" t="s">
        <v>230</v>
      </c>
      <c r="C15" s="242">
        <v>4222095403.0999999</v>
      </c>
      <c r="D15" s="242">
        <v>911727356</v>
      </c>
      <c r="E15" s="242">
        <v>1127201494</v>
      </c>
      <c r="F15" s="242">
        <v>4006621265.0999999</v>
      </c>
      <c r="G15" s="237">
        <v>3154329474.0999999</v>
      </c>
      <c r="H15" s="238">
        <v>852291791</v>
      </c>
      <c r="I15" s="218"/>
      <c r="J15" s="218"/>
      <c r="M15" s="133">
        <f t="shared" si="0"/>
        <v>3</v>
      </c>
    </row>
    <row r="16" spans="1:13" s="133" customFormat="1" ht="25.5">
      <c r="A16" s="210" t="s">
        <v>32</v>
      </c>
      <c r="B16" s="207" t="s">
        <v>33</v>
      </c>
      <c r="C16" s="239">
        <v>4399268952.1999998</v>
      </c>
      <c r="D16" s="239">
        <v>831979430</v>
      </c>
      <c r="E16" s="239">
        <v>1041944847</v>
      </c>
      <c r="F16" s="239">
        <v>4189303535.1999998</v>
      </c>
      <c r="G16" s="252">
        <v>3063551390.1999998</v>
      </c>
      <c r="H16" s="253">
        <v>1125752145</v>
      </c>
      <c r="I16" s="218"/>
      <c r="J16" s="218"/>
      <c r="M16" s="133">
        <f t="shared" si="0"/>
        <v>6</v>
      </c>
    </row>
    <row r="17" spans="1:13" s="133" customFormat="1">
      <c r="A17" s="266" t="s">
        <v>231</v>
      </c>
      <c r="B17" s="267" t="s">
        <v>232</v>
      </c>
      <c r="C17" s="243">
        <v>4399268952.1999998</v>
      </c>
      <c r="D17" s="243">
        <v>831979430</v>
      </c>
      <c r="E17" s="243">
        <v>1041944847</v>
      </c>
      <c r="F17" s="243">
        <v>4189303535.1999998</v>
      </c>
      <c r="G17" s="311">
        <v>3063551390.1999998</v>
      </c>
      <c r="H17" s="312">
        <v>1125752145</v>
      </c>
      <c r="I17" s="218"/>
      <c r="J17" s="218"/>
      <c r="M17" s="133">
        <f t="shared" si="0"/>
        <v>9</v>
      </c>
    </row>
    <row r="18" spans="1:13" s="133" customFormat="1">
      <c r="A18" s="270" t="s">
        <v>233</v>
      </c>
      <c r="B18" s="271" t="s">
        <v>232</v>
      </c>
      <c r="C18" s="241">
        <v>4399268952.1999998</v>
      </c>
      <c r="D18" s="241">
        <v>831979430</v>
      </c>
      <c r="E18" s="241">
        <v>1041944847</v>
      </c>
      <c r="F18" s="241">
        <v>4189303535.1999998</v>
      </c>
      <c r="G18" s="315">
        <v>3063551390.1999998</v>
      </c>
      <c r="H18" s="316">
        <v>1125752145</v>
      </c>
      <c r="I18" s="218"/>
      <c r="J18" s="218"/>
      <c r="M18" s="133">
        <f t="shared" si="0"/>
        <v>13</v>
      </c>
    </row>
    <row r="19" spans="1:13" s="133" customFormat="1">
      <c r="A19" s="210" t="s">
        <v>36</v>
      </c>
      <c r="B19" s="207" t="s">
        <v>37</v>
      </c>
      <c r="C19" s="239">
        <v>105719726.90000001</v>
      </c>
      <c r="D19" s="239">
        <v>70315004</v>
      </c>
      <c r="E19" s="239">
        <v>85256647</v>
      </c>
      <c r="F19" s="239">
        <v>90778083.900000006</v>
      </c>
      <c r="G19" s="239">
        <v>90778083.900000006</v>
      </c>
      <c r="H19" s="240">
        <v>0</v>
      </c>
      <c r="I19" s="218"/>
      <c r="J19" s="218"/>
      <c r="M19" s="133">
        <f t="shared" si="0"/>
        <v>6</v>
      </c>
    </row>
    <row r="20" spans="1:13" s="133" customFormat="1" ht="25.5">
      <c r="A20" s="266" t="s">
        <v>234</v>
      </c>
      <c r="B20" s="267" t="s">
        <v>235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54">
        <v>0</v>
      </c>
      <c r="I20" s="218"/>
      <c r="J20" s="218"/>
      <c r="M20" s="133">
        <f t="shared" si="0"/>
        <v>9</v>
      </c>
    </row>
    <row r="21" spans="1:13" s="133" customFormat="1" ht="25.5">
      <c r="A21" s="270" t="s">
        <v>236</v>
      </c>
      <c r="B21" s="271" t="s">
        <v>235</v>
      </c>
      <c r="C21" s="241">
        <v>0</v>
      </c>
      <c r="D21" s="241">
        <v>0</v>
      </c>
      <c r="E21" s="241">
        <v>0</v>
      </c>
      <c r="F21" s="241">
        <v>0</v>
      </c>
      <c r="G21" s="241">
        <v>0</v>
      </c>
      <c r="H21" s="255">
        <v>0</v>
      </c>
      <c r="I21" s="218"/>
      <c r="J21" s="218"/>
      <c r="M21" s="133">
        <f t="shared" si="0"/>
        <v>13</v>
      </c>
    </row>
    <row r="22" spans="1:13" s="133" customFormat="1">
      <c r="A22" s="264" t="s">
        <v>237</v>
      </c>
      <c r="B22" s="265" t="s">
        <v>238</v>
      </c>
      <c r="C22" s="225">
        <v>105719726.90000001</v>
      </c>
      <c r="D22" s="225">
        <v>70315004</v>
      </c>
      <c r="E22" s="225">
        <v>85256647</v>
      </c>
      <c r="F22" s="225">
        <v>90778083.900000006</v>
      </c>
      <c r="G22" s="225">
        <v>90778083.900000006</v>
      </c>
      <c r="H22" s="226">
        <v>0</v>
      </c>
      <c r="I22" s="218"/>
      <c r="J22" s="218"/>
      <c r="M22" s="133">
        <f t="shared" si="0"/>
        <v>9</v>
      </c>
    </row>
    <row r="23" spans="1:13" s="133" customFormat="1">
      <c r="A23" s="268" t="s">
        <v>239</v>
      </c>
      <c r="B23" s="269" t="s">
        <v>238</v>
      </c>
      <c r="C23" s="227">
        <v>105719726.90000001</v>
      </c>
      <c r="D23" s="227">
        <v>70315004</v>
      </c>
      <c r="E23" s="227">
        <v>85256647</v>
      </c>
      <c r="F23" s="227">
        <v>90778083.900000006</v>
      </c>
      <c r="G23" s="227">
        <v>90778083.900000006</v>
      </c>
      <c r="H23" s="228">
        <v>0</v>
      </c>
      <c r="I23" s="218"/>
      <c r="J23" s="218"/>
      <c r="M23" s="133">
        <f t="shared" si="0"/>
        <v>13</v>
      </c>
    </row>
    <row r="24" spans="1:13" s="133" customFormat="1">
      <c r="A24" s="266" t="s">
        <v>240</v>
      </c>
      <c r="B24" s="267" t="s">
        <v>241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54">
        <v>0</v>
      </c>
      <c r="I24" s="218"/>
      <c r="J24" s="218"/>
      <c r="M24" s="133">
        <f t="shared" si="0"/>
        <v>9</v>
      </c>
    </row>
    <row r="25" spans="1:13" s="133" customFormat="1">
      <c r="A25" s="270" t="s">
        <v>242</v>
      </c>
      <c r="B25" s="271" t="s">
        <v>241</v>
      </c>
      <c r="C25" s="241">
        <v>0</v>
      </c>
      <c r="D25" s="241">
        <v>0</v>
      </c>
      <c r="E25" s="241">
        <v>0</v>
      </c>
      <c r="F25" s="241">
        <v>0</v>
      </c>
      <c r="G25" s="241">
        <v>0</v>
      </c>
      <c r="H25" s="255">
        <v>0</v>
      </c>
      <c r="I25" s="218"/>
      <c r="J25" s="218"/>
      <c r="M25" s="133">
        <f t="shared" si="0"/>
        <v>13</v>
      </c>
    </row>
    <row r="26" spans="1:13" s="133" customFormat="1" ht="25.5">
      <c r="A26" s="210" t="s">
        <v>40</v>
      </c>
      <c r="B26" s="207" t="s">
        <v>41</v>
      </c>
      <c r="C26" s="239">
        <v>-282893276</v>
      </c>
      <c r="D26" s="239">
        <v>9432922</v>
      </c>
      <c r="E26" s="239">
        <v>0</v>
      </c>
      <c r="F26" s="239">
        <v>-273460354</v>
      </c>
      <c r="G26" s="239">
        <v>0</v>
      </c>
      <c r="H26" s="240">
        <v>-273460354</v>
      </c>
      <c r="I26" s="218"/>
      <c r="J26" s="218"/>
      <c r="M26" s="133">
        <f t="shared" si="0"/>
        <v>6</v>
      </c>
    </row>
    <row r="27" spans="1:13" s="133" customFormat="1">
      <c r="A27" s="266" t="s">
        <v>243</v>
      </c>
      <c r="B27" s="267" t="s">
        <v>244</v>
      </c>
      <c r="C27" s="243">
        <v>-282893276</v>
      </c>
      <c r="D27" s="243">
        <v>9432922</v>
      </c>
      <c r="E27" s="243">
        <v>0</v>
      </c>
      <c r="F27" s="243">
        <v>-273460354</v>
      </c>
      <c r="G27" s="233">
        <v>0</v>
      </c>
      <c r="H27" s="254">
        <v>-273460354</v>
      </c>
      <c r="I27" s="218"/>
      <c r="J27" s="218"/>
      <c r="M27" s="133">
        <f t="shared" si="0"/>
        <v>9</v>
      </c>
    </row>
    <row r="28" spans="1:13" s="133" customFormat="1">
      <c r="A28" s="270" t="s">
        <v>245</v>
      </c>
      <c r="B28" s="271" t="s">
        <v>244</v>
      </c>
      <c r="C28" s="241">
        <v>-282893276</v>
      </c>
      <c r="D28" s="241">
        <v>9432922</v>
      </c>
      <c r="E28" s="241">
        <v>0</v>
      </c>
      <c r="F28" s="241">
        <v>-273460354</v>
      </c>
      <c r="G28" s="231">
        <v>0</v>
      </c>
      <c r="H28" s="255">
        <v>-273460354</v>
      </c>
      <c r="I28" s="218"/>
      <c r="J28" s="218"/>
      <c r="M28" s="133">
        <f t="shared" si="0"/>
        <v>13</v>
      </c>
    </row>
    <row r="29" spans="1:13" s="133" customFormat="1">
      <c r="A29" s="137" t="s">
        <v>246</v>
      </c>
      <c r="B29" s="138" t="s">
        <v>44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2">
        <v>0</v>
      </c>
      <c r="I29" s="218"/>
      <c r="J29" s="218"/>
      <c r="M29" s="133">
        <f t="shared" si="0"/>
        <v>3</v>
      </c>
    </row>
    <row r="30" spans="1:13" s="133" customFormat="1">
      <c r="A30" s="211" t="s">
        <v>47</v>
      </c>
      <c r="B30" s="208" t="s">
        <v>48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56">
        <v>0</v>
      </c>
      <c r="I30" s="218"/>
      <c r="J30" s="218"/>
      <c r="M30" s="133">
        <f t="shared" si="0"/>
        <v>6</v>
      </c>
    </row>
    <row r="31" spans="1:13" s="133" customFormat="1">
      <c r="A31" s="266" t="s">
        <v>253</v>
      </c>
      <c r="B31" s="267" t="s">
        <v>254</v>
      </c>
      <c r="C31" s="243">
        <v>0</v>
      </c>
      <c r="D31" s="243">
        <v>0</v>
      </c>
      <c r="E31" s="243">
        <v>0</v>
      </c>
      <c r="F31" s="243">
        <v>0</v>
      </c>
      <c r="G31" s="243">
        <v>0</v>
      </c>
      <c r="H31" s="254">
        <v>0</v>
      </c>
      <c r="I31" s="218"/>
      <c r="J31" s="218"/>
      <c r="M31" s="133">
        <f t="shared" si="0"/>
        <v>9</v>
      </c>
    </row>
    <row r="32" spans="1:13" s="133" customFormat="1">
      <c r="A32" s="270" t="s">
        <v>255</v>
      </c>
      <c r="B32" s="271" t="s">
        <v>254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55">
        <v>0</v>
      </c>
      <c r="I32" s="218"/>
      <c r="J32" s="218"/>
      <c r="M32" s="133">
        <f t="shared" si="0"/>
        <v>13</v>
      </c>
    </row>
    <row r="33" spans="1:13" s="133" customFormat="1">
      <c r="A33" s="205" t="s">
        <v>73</v>
      </c>
      <c r="B33" s="200" t="s">
        <v>74</v>
      </c>
      <c r="C33" s="242">
        <v>7580164817.0699997</v>
      </c>
      <c r="D33" s="242">
        <v>0</v>
      </c>
      <c r="E33" s="242">
        <v>25102185</v>
      </c>
      <c r="F33" s="242">
        <v>7555062632.0699997</v>
      </c>
      <c r="G33" s="242">
        <v>0</v>
      </c>
      <c r="H33" s="257">
        <v>7555062632.0699997</v>
      </c>
      <c r="I33" s="218"/>
      <c r="J33" s="218"/>
      <c r="M33" s="133">
        <f t="shared" si="0"/>
        <v>3</v>
      </c>
    </row>
    <row r="34" spans="1:13" s="133" customFormat="1">
      <c r="A34" s="211" t="s">
        <v>75</v>
      </c>
      <c r="B34" s="208" t="s">
        <v>76</v>
      </c>
      <c r="C34" s="244">
        <v>1030903897</v>
      </c>
      <c r="D34" s="244">
        <v>0</v>
      </c>
      <c r="E34" s="244">
        <v>0</v>
      </c>
      <c r="F34" s="244">
        <v>1030903897</v>
      </c>
      <c r="G34" s="244">
        <v>0</v>
      </c>
      <c r="H34" s="256">
        <v>1030903897</v>
      </c>
      <c r="I34" s="218"/>
      <c r="J34" s="218"/>
      <c r="M34" s="133">
        <f t="shared" si="0"/>
        <v>6</v>
      </c>
    </row>
    <row r="35" spans="1:13" s="133" customFormat="1">
      <c r="A35" s="266" t="s">
        <v>256</v>
      </c>
      <c r="B35" s="267" t="s">
        <v>257</v>
      </c>
      <c r="C35" s="243">
        <v>1030903897</v>
      </c>
      <c r="D35" s="243">
        <v>0</v>
      </c>
      <c r="E35" s="243">
        <v>0</v>
      </c>
      <c r="F35" s="243">
        <v>1030903897</v>
      </c>
      <c r="G35" s="243">
        <v>0</v>
      </c>
      <c r="H35" s="254">
        <v>1030903897</v>
      </c>
      <c r="I35" s="218"/>
      <c r="J35" s="218"/>
      <c r="M35" s="133">
        <f t="shared" si="0"/>
        <v>9</v>
      </c>
    </row>
    <row r="36" spans="1:13" s="133" customFormat="1">
      <c r="A36" s="268" t="s">
        <v>258</v>
      </c>
      <c r="B36" s="269" t="s">
        <v>257</v>
      </c>
      <c r="C36" s="227">
        <v>1030903897</v>
      </c>
      <c r="D36" s="241">
        <v>0</v>
      </c>
      <c r="E36" s="241">
        <v>0</v>
      </c>
      <c r="F36" s="227">
        <v>1030903897</v>
      </c>
      <c r="G36" s="227">
        <v>0</v>
      </c>
      <c r="H36" s="228">
        <v>1030903897</v>
      </c>
      <c r="I36" s="218"/>
      <c r="J36" s="218"/>
      <c r="M36" s="133">
        <f t="shared" si="0"/>
        <v>13</v>
      </c>
    </row>
    <row r="37" spans="1:13" s="133" customFormat="1">
      <c r="A37" s="211" t="s">
        <v>77</v>
      </c>
      <c r="B37" s="208" t="s">
        <v>78</v>
      </c>
      <c r="C37" s="244">
        <v>296624820</v>
      </c>
      <c r="D37" s="244">
        <v>0</v>
      </c>
      <c r="E37" s="244">
        <v>0</v>
      </c>
      <c r="F37" s="244">
        <v>296624820</v>
      </c>
      <c r="G37" s="244">
        <v>0</v>
      </c>
      <c r="H37" s="256">
        <v>296624820</v>
      </c>
      <c r="I37" s="218"/>
      <c r="J37" s="218"/>
      <c r="M37" s="133">
        <f t="shared" si="0"/>
        <v>6</v>
      </c>
    </row>
    <row r="38" spans="1:13" s="133" customFormat="1">
      <c r="A38" s="266" t="s">
        <v>259</v>
      </c>
      <c r="B38" s="267" t="s">
        <v>260</v>
      </c>
      <c r="C38" s="243">
        <v>296624820</v>
      </c>
      <c r="D38" s="243">
        <v>0</v>
      </c>
      <c r="E38" s="243">
        <v>0</v>
      </c>
      <c r="F38" s="243">
        <v>296624820</v>
      </c>
      <c r="G38" s="243">
        <v>0</v>
      </c>
      <c r="H38" s="254">
        <v>296624820</v>
      </c>
      <c r="I38" s="218"/>
      <c r="J38" s="218"/>
      <c r="M38" s="133">
        <f t="shared" si="0"/>
        <v>9</v>
      </c>
    </row>
    <row r="39" spans="1:13" s="133" customFormat="1">
      <c r="A39" s="270" t="s">
        <v>261</v>
      </c>
      <c r="B39" s="271" t="s">
        <v>262</v>
      </c>
      <c r="C39" s="241">
        <v>296624820</v>
      </c>
      <c r="D39" s="241">
        <v>0</v>
      </c>
      <c r="E39" s="241">
        <v>0</v>
      </c>
      <c r="F39" s="241">
        <v>296624820</v>
      </c>
      <c r="G39" s="241">
        <v>0</v>
      </c>
      <c r="H39" s="255">
        <v>296624820</v>
      </c>
      <c r="I39" s="218"/>
      <c r="J39" s="218"/>
      <c r="M39" s="133">
        <f t="shared" si="0"/>
        <v>13</v>
      </c>
    </row>
    <row r="40" spans="1:13" s="133" customFormat="1">
      <c r="A40" s="270" t="s">
        <v>263</v>
      </c>
      <c r="B40" s="271" t="s">
        <v>264</v>
      </c>
      <c r="C40" s="241">
        <v>0</v>
      </c>
      <c r="D40" s="241">
        <v>0</v>
      </c>
      <c r="E40" s="241">
        <v>0</v>
      </c>
      <c r="F40" s="241">
        <v>0</v>
      </c>
      <c r="G40" s="241">
        <v>0</v>
      </c>
      <c r="H40" s="255">
        <v>0</v>
      </c>
      <c r="I40" s="218"/>
      <c r="J40" s="218"/>
      <c r="M40" s="133">
        <f t="shared" si="0"/>
        <v>13</v>
      </c>
    </row>
    <row r="41" spans="1:13" s="133" customFormat="1">
      <c r="A41" s="264" t="s">
        <v>265</v>
      </c>
      <c r="B41" s="265" t="s">
        <v>266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54">
        <v>0</v>
      </c>
      <c r="I41" s="218"/>
      <c r="J41" s="218"/>
      <c r="M41" s="133">
        <f t="shared" si="0"/>
        <v>9</v>
      </c>
    </row>
    <row r="42" spans="1:13" s="133" customFormat="1">
      <c r="A42" s="270" t="s">
        <v>267</v>
      </c>
      <c r="B42" s="271" t="s">
        <v>268</v>
      </c>
      <c r="C42" s="241">
        <v>0</v>
      </c>
      <c r="D42" s="241">
        <v>0</v>
      </c>
      <c r="E42" s="241">
        <v>0</v>
      </c>
      <c r="F42" s="241">
        <v>0</v>
      </c>
      <c r="G42" s="241">
        <v>0</v>
      </c>
      <c r="H42" s="255">
        <v>0</v>
      </c>
      <c r="I42" s="218"/>
      <c r="J42" s="218"/>
      <c r="M42" s="133">
        <f t="shared" si="0"/>
        <v>13</v>
      </c>
    </row>
    <row r="43" spans="1:13" s="133" customFormat="1">
      <c r="A43" s="270" t="s">
        <v>269</v>
      </c>
      <c r="B43" s="271" t="s">
        <v>270</v>
      </c>
      <c r="C43" s="241">
        <v>0</v>
      </c>
      <c r="D43" s="241">
        <v>0</v>
      </c>
      <c r="E43" s="241">
        <v>0</v>
      </c>
      <c r="F43" s="241">
        <v>0</v>
      </c>
      <c r="G43" s="241">
        <v>0</v>
      </c>
      <c r="H43" s="255">
        <v>0</v>
      </c>
      <c r="I43" s="218"/>
      <c r="J43" s="218"/>
      <c r="M43" s="133">
        <f t="shared" si="0"/>
        <v>13</v>
      </c>
    </row>
    <row r="44" spans="1:13" s="133" customFormat="1">
      <c r="A44" s="266" t="s">
        <v>271</v>
      </c>
      <c r="B44" s="267" t="s">
        <v>272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54">
        <v>0</v>
      </c>
      <c r="I44" s="218"/>
      <c r="J44" s="218"/>
      <c r="M44" s="133">
        <f t="shared" si="0"/>
        <v>9</v>
      </c>
    </row>
    <row r="45" spans="1:13" s="133" customFormat="1">
      <c r="A45" s="270" t="s">
        <v>273</v>
      </c>
      <c r="B45" s="271" t="s">
        <v>272</v>
      </c>
      <c r="C45" s="241">
        <v>0</v>
      </c>
      <c r="D45" s="241">
        <v>0</v>
      </c>
      <c r="E45" s="241">
        <v>0</v>
      </c>
      <c r="F45" s="241">
        <v>0</v>
      </c>
      <c r="G45" s="241">
        <v>0</v>
      </c>
      <c r="H45" s="255">
        <v>0</v>
      </c>
      <c r="I45" s="218"/>
      <c r="J45" s="218"/>
      <c r="M45" s="133">
        <f t="shared" si="0"/>
        <v>13</v>
      </c>
    </row>
    <row r="46" spans="1:13" s="133" customFormat="1">
      <c r="A46" s="210" t="s">
        <v>80</v>
      </c>
      <c r="B46" s="207" t="s">
        <v>81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40">
        <v>0</v>
      </c>
      <c r="I46" s="218"/>
      <c r="J46" s="218"/>
      <c r="M46" s="133">
        <f t="shared" si="0"/>
        <v>6</v>
      </c>
    </row>
    <row r="47" spans="1:13" s="133" customFormat="1">
      <c r="A47" s="266" t="s">
        <v>274</v>
      </c>
      <c r="B47" s="267" t="s">
        <v>260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54">
        <v>0</v>
      </c>
      <c r="I47" s="218"/>
      <c r="J47" s="218"/>
      <c r="M47" s="133">
        <f t="shared" si="0"/>
        <v>9</v>
      </c>
    </row>
    <row r="48" spans="1:13" s="133" customFormat="1">
      <c r="A48" s="270" t="s">
        <v>275</v>
      </c>
      <c r="B48" s="271" t="s">
        <v>262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255">
        <v>0</v>
      </c>
      <c r="I48" s="218"/>
      <c r="J48" s="218"/>
      <c r="M48" s="133">
        <f t="shared" si="0"/>
        <v>13</v>
      </c>
    </row>
    <row r="49" spans="1:13" s="133" customFormat="1">
      <c r="A49" s="264" t="s">
        <v>276</v>
      </c>
      <c r="B49" s="265" t="s">
        <v>266</v>
      </c>
      <c r="C49" s="243">
        <v>0</v>
      </c>
      <c r="D49" s="243">
        <v>0</v>
      </c>
      <c r="E49" s="243">
        <v>0</v>
      </c>
      <c r="F49" s="243">
        <v>0</v>
      </c>
      <c r="G49" s="243">
        <v>0</v>
      </c>
      <c r="H49" s="254">
        <v>0</v>
      </c>
      <c r="I49" s="218"/>
      <c r="J49" s="218"/>
      <c r="M49" s="133">
        <f t="shared" si="0"/>
        <v>9</v>
      </c>
    </row>
    <row r="50" spans="1:13" s="133" customFormat="1">
      <c r="A50" s="270" t="s">
        <v>277</v>
      </c>
      <c r="B50" s="271" t="s">
        <v>268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255">
        <v>0</v>
      </c>
      <c r="I50" s="218"/>
      <c r="J50" s="218"/>
      <c r="M50" s="133">
        <f t="shared" si="0"/>
        <v>13</v>
      </c>
    </row>
    <row r="51" spans="1:13" s="133" customFormat="1">
      <c r="A51" s="270" t="s">
        <v>278</v>
      </c>
      <c r="B51" s="271" t="s">
        <v>270</v>
      </c>
      <c r="C51" s="241">
        <v>0</v>
      </c>
      <c r="D51" s="241">
        <v>0</v>
      </c>
      <c r="E51" s="241">
        <v>0</v>
      </c>
      <c r="F51" s="241">
        <v>0</v>
      </c>
      <c r="G51" s="241">
        <v>0</v>
      </c>
      <c r="H51" s="255">
        <v>0</v>
      </c>
      <c r="I51" s="218"/>
      <c r="J51" s="218"/>
      <c r="M51" s="133">
        <f t="shared" si="0"/>
        <v>13</v>
      </c>
    </row>
    <row r="52" spans="1:13" s="133" customFormat="1">
      <c r="A52" s="211" t="s">
        <v>84</v>
      </c>
      <c r="B52" s="208" t="s">
        <v>85</v>
      </c>
      <c r="C52" s="244">
        <v>6399186000.0100002</v>
      </c>
      <c r="D52" s="244">
        <v>0</v>
      </c>
      <c r="E52" s="244">
        <v>0</v>
      </c>
      <c r="F52" s="244">
        <v>6399186000.0100002</v>
      </c>
      <c r="G52" s="244">
        <v>0</v>
      </c>
      <c r="H52" s="256">
        <v>6399186000.0100002</v>
      </c>
      <c r="I52" s="218"/>
      <c r="J52" s="218"/>
      <c r="M52" s="133">
        <f t="shared" si="0"/>
        <v>6</v>
      </c>
    </row>
    <row r="53" spans="1:13" s="133" customFormat="1">
      <c r="A53" s="266" t="s">
        <v>279</v>
      </c>
      <c r="B53" s="267" t="s">
        <v>280</v>
      </c>
      <c r="C53" s="243">
        <v>5864186000.0100002</v>
      </c>
      <c r="D53" s="243">
        <v>0</v>
      </c>
      <c r="E53" s="243">
        <v>0</v>
      </c>
      <c r="F53" s="243">
        <v>5864186000.0100002</v>
      </c>
      <c r="G53" s="243">
        <v>0</v>
      </c>
      <c r="H53" s="254">
        <v>5864186000.0100002</v>
      </c>
      <c r="I53" s="218"/>
      <c r="J53" s="218"/>
      <c r="M53" s="133">
        <f t="shared" si="0"/>
        <v>9</v>
      </c>
    </row>
    <row r="54" spans="1:13" s="133" customFormat="1">
      <c r="A54" s="270" t="s">
        <v>281</v>
      </c>
      <c r="B54" s="271" t="s">
        <v>280</v>
      </c>
      <c r="C54" s="241">
        <v>5864186000.0100002</v>
      </c>
      <c r="D54" s="241">
        <v>0</v>
      </c>
      <c r="E54" s="241">
        <v>0</v>
      </c>
      <c r="F54" s="241">
        <v>5864186000.0100002</v>
      </c>
      <c r="G54" s="241">
        <v>0</v>
      </c>
      <c r="H54" s="255">
        <v>5864186000.0100002</v>
      </c>
      <c r="I54" s="218"/>
      <c r="J54" s="218"/>
      <c r="M54" s="133">
        <f t="shared" si="0"/>
        <v>13</v>
      </c>
    </row>
    <row r="55" spans="1:13" s="133" customFormat="1">
      <c r="A55" s="266" t="s">
        <v>282</v>
      </c>
      <c r="B55" s="267" t="s">
        <v>283</v>
      </c>
      <c r="C55" s="243">
        <v>465000000</v>
      </c>
      <c r="D55" s="243">
        <v>0</v>
      </c>
      <c r="E55" s="243">
        <v>0</v>
      </c>
      <c r="F55" s="243">
        <v>465000000</v>
      </c>
      <c r="G55" s="243">
        <v>0</v>
      </c>
      <c r="H55" s="254">
        <v>465000000</v>
      </c>
      <c r="I55" s="218"/>
      <c r="J55" s="218"/>
      <c r="M55" s="133">
        <f t="shared" si="0"/>
        <v>9</v>
      </c>
    </row>
    <row r="56" spans="1:13" s="133" customFormat="1">
      <c r="A56" s="270" t="s">
        <v>284</v>
      </c>
      <c r="B56" s="271" t="s">
        <v>283</v>
      </c>
      <c r="C56" s="241">
        <v>465000000</v>
      </c>
      <c r="D56" s="241">
        <v>0</v>
      </c>
      <c r="E56" s="241">
        <v>0</v>
      </c>
      <c r="F56" s="241">
        <v>465000000</v>
      </c>
      <c r="G56" s="241">
        <v>0</v>
      </c>
      <c r="H56" s="255">
        <v>465000000</v>
      </c>
      <c r="I56" s="218"/>
      <c r="J56" s="218"/>
      <c r="M56" s="133">
        <f t="shared" si="0"/>
        <v>13</v>
      </c>
    </row>
    <row r="57" spans="1:13" s="133" customFormat="1">
      <c r="A57" s="266" t="s">
        <v>285</v>
      </c>
      <c r="B57" s="267" t="s">
        <v>286</v>
      </c>
      <c r="C57" s="243">
        <v>70000000</v>
      </c>
      <c r="D57" s="243">
        <v>0</v>
      </c>
      <c r="E57" s="243">
        <v>0</v>
      </c>
      <c r="F57" s="243">
        <v>70000000</v>
      </c>
      <c r="G57" s="243">
        <v>0</v>
      </c>
      <c r="H57" s="254">
        <v>70000000</v>
      </c>
      <c r="I57" s="218"/>
      <c r="J57" s="218"/>
      <c r="M57" s="133">
        <f t="shared" si="0"/>
        <v>9</v>
      </c>
    </row>
    <row r="58" spans="1:13" s="133" customFormat="1">
      <c r="A58" s="270" t="s">
        <v>287</v>
      </c>
      <c r="B58" s="271" t="s">
        <v>286</v>
      </c>
      <c r="C58" s="241">
        <v>70000000</v>
      </c>
      <c r="D58" s="241">
        <v>0</v>
      </c>
      <c r="E58" s="241">
        <v>0</v>
      </c>
      <c r="F58" s="241">
        <v>70000000</v>
      </c>
      <c r="G58" s="241">
        <v>0</v>
      </c>
      <c r="H58" s="255">
        <v>70000000</v>
      </c>
      <c r="I58" s="218"/>
      <c r="J58" s="218"/>
      <c r="M58" s="133">
        <f t="shared" si="0"/>
        <v>13</v>
      </c>
    </row>
    <row r="59" spans="1:13" s="133" customFormat="1">
      <c r="A59" s="211" t="s">
        <v>88</v>
      </c>
      <c r="B59" s="208" t="s">
        <v>89</v>
      </c>
      <c r="C59" s="244">
        <v>221853967.44999999</v>
      </c>
      <c r="D59" s="244">
        <v>0</v>
      </c>
      <c r="E59" s="244">
        <v>0</v>
      </c>
      <c r="F59" s="244">
        <v>221853967.44999999</v>
      </c>
      <c r="G59" s="244">
        <v>0</v>
      </c>
      <c r="H59" s="256">
        <v>221853967.44999999</v>
      </c>
      <c r="I59" s="218"/>
      <c r="J59" s="218"/>
      <c r="M59" s="133">
        <f t="shared" si="0"/>
        <v>6</v>
      </c>
    </row>
    <row r="60" spans="1:13" s="133" customFormat="1">
      <c r="A60" s="266" t="s">
        <v>288</v>
      </c>
      <c r="B60" s="267" t="s">
        <v>262</v>
      </c>
      <c r="C60" s="243">
        <v>58748719</v>
      </c>
      <c r="D60" s="243">
        <v>0</v>
      </c>
      <c r="E60" s="243">
        <v>0</v>
      </c>
      <c r="F60" s="243">
        <v>58748719</v>
      </c>
      <c r="G60" s="243">
        <v>0</v>
      </c>
      <c r="H60" s="254">
        <v>58748719</v>
      </c>
      <c r="I60" s="218"/>
      <c r="J60" s="218"/>
      <c r="M60" s="133">
        <f t="shared" si="0"/>
        <v>9</v>
      </c>
    </row>
    <row r="61" spans="1:13" s="133" customFormat="1">
      <c r="A61" s="270" t="s">
        <v>289</v>
      </c>
      <c r="B61" s="271" t="s">
        <v>262</v>
      </c>
      <c r="C61" s="241">
        <v>58748719</v>
      </c>
      <c r="D61" s="241">
        <v>0</v>
      </c>
      <c r="E61" s="241">
        <v>0</v>
      </c>
      <c r="F61" s="241">
        <v>58748719</v>
      </c>
      <c r="G61" s="241">
        <v>0</v>
      </c>
      <c r="H61" s="255">
        <v>58748719</v>
      </c>
      <c r="I61" s="218"/>
      <c r="J61" s="218"/>
      <c r="M61" s="133">
        <f t="shared" si="0"/>
        <v>13</v>
      </c>
    </row>
    <row r="62" spans="1:13" s="133" customFormat="1">
      <c r="A62" s="264" t="s">
        <v>290</v>
      </c>
      <c r="B62" s="265" t="s">
        <v>264</v>
      </c>
      <c r="C62" s="225">
        <v>163105248.44999999</v>
      </c>
      <c r="D62" s="225">
        <v>0</v>
      </c>
      <c r="E62" s="225">
        <v>0</v>
      </c>
      <c r="F62" s="225">
        <v>163105248.44999999</v>
      </c>
      <c r="G62" s="225">
        <v>0</v>
      </c>
      <c r="H62" s="226">
        <v>163105248.44999999</v>
      </c>
      <c r="I62" s="218"/>
      <c r="J62" s="218"/>
      <c r="M62" s="133">
        <f t="shared" si="0"/>
        <v>9</v>
      </c>
    </row>
    <row r="63" spans="1:13" s="133" customFormat="1">
      <c r="A63" s="270" t="s">
        <v>291</v>
      </c>
      <c r="B63" s="271" t="s">
        <v>264</v>
      </c>
      <c r="C63" s="241">
        <v>163105248.44999999</v>
      </c>
      <c r="D63" s="241">
        <v>0</v>
      </c>
      <c r="E63" s="241">
        <v>0</v>
      </c>
      <c r="F63" s="241">
        <v>163105248.44999999</v>
      </c>
      <c r="G63" s="241">
        <v>0</v>
      </c>
      <c r="H63" s="255">
        <v>163105248.44999999</v>
      </c>
      <c r="I63" s="218"/>
      <c r="J63" s="218"/>
      <c r="M63" s="133">
        <f t="shared" si="0"/>
        <v>13</v>
      </c>
    </row>
    <row r="64" spans="1:13" s="133" customFormat="1">
      <c r="A64" s="211" t="s">
        <v>92</v>
      </c>
      <c r="B64" s="208" t="s">
        <v>93</v>
      </c>
      <c r="C64" s="244">
        <v>1413116881.8099999</v>
      </c>
      <c r="D64" s="244">
        <v>0</v>
      </c>
      <c r="E64" s="244">
        <v>0</v>
      </c>
      <c r="F64" s="244">
        <v>1413116881.8099999</v>
      </c>
      <c r="G64" s="244">
        <v>0</v>
      </c>
      <c r="H64" s="256">
        <v>1413116881.8099999</v>
      </c>
      <c r="I64" s="218"/>
      <c r="J64" s="218"/>
      <c r="M64" s="133">
        <f t="shared" si="0"/>
        <v>6</v>
      </c>
    </row>
    <row r="65" spans="1:13" s="133" customFormat="1">
      <c r="A65" s="264" t="s">
        <v>292</v>
      </c>
      <c r="B65" s="265" t="s">
        <v>268</v>
      </c>
      <c r="C65" s="225">
        <v>211130986.96000001</v>
      </c>
      <c r="D65" s="225">
        <v>0</v>
      </c>
      <c r="E65" s="225">
        <v>0</v>
      </c>
      <c r="F65" s="225">
        <v>211130986.96000001</v>
      </c>
      <c r="G65" s="225">
        <v>0</v>
      </c>
      <c r="H65" s="226">
        <v>211130986.96000001</v>
      </c>
      <c r="I65" s="218"/>
      <c r="J65" s="218"/>
      <c r="M65" s="133">
        <f t="shared" si="0"/>
        <v>9</v>
      </c>
    </row>
    <row r="66" spans="1:13" s="133" customFormat="1">
      <c r="A66" s="268" t="s">
        <v>293</v>
      </c>
      <c r="B66" s="269" t="s">
        <v>268</v>
      </c>
      <c r="C66" s="227">
        <v>211130986.96000001</v>
      </c>
      <c r="D66" s="227">
        <v>0</v>
      </c>
      <c r="E66" s="227">
        <v>0</v>
      </c>
      <c r="F66" s="227">
        <v>211130986.96000001</v>
      </c>
      <c r="G66" s="227">
        <v>0</v>
      </c>
      <c r="H66" s="228">
        <v>211130986.96000001</v>
      </c>
      <c r="I66" s="218"/>
      <c r="J66" s="218"/>
      <c r="M66" s="133">
        <f t="shared" si="0"/>
        <v>13</v>
      </c>
    </row>
    <row r="67" spans="1:13" s="133" customFormat="1">
      <c r="A67" s="266" t="s">
        <v>294</v>
      </c>
      <c r="B67" s="267" t="s">
        <v>270</v>
      </c>
      <c r="C67" s="243">
        <v>1201985894.8499999</v>
      </c>
      <c r="D67" s="243">
        <v>0</v>
      </c>
      <c r="E67" s="243">
        <v>0</v>
      </c>
      <c r="F67" s="243">
        <v>1201985894.8499999</v>
      </c>
      <c r="G67" s="243">
        <v>0</v>
      </c>
      <c r="H67" s="254">
        <v>1201985894.8499999</v>
      </c>
      <c r="I67" s="218"/>
      <c r="J67" s="218"/>
      <c r="M67" s="133">
        <f t="shared" si="0"/>
        <v>9</v>
      </c>
    </row>
    <row r="68" spans="1:13" s="133" customFormat="1">
      <c r="A68" s="270" t="s">
        <v>295</v>
      </c>
      <c r="B68" s="271" t="s">
        <v>270</v>
      </c>
      <c r="C68" s="241">
        <v>1201985894.8499999</v>
      </c>
      <c r="D68" s="241">
        <v>0</v>
      </c>
      <c r="E68" s="241">
        <v>0</v>
      </c>
      <c r="F68" s="241">
        <v>1201985894.8499999</v>
      </c>
      <c r="G68" s="241">
        <v>0</v>
      </c>
      <c r="H68" s="255">
        <v>1201985894.8499999</v>
      </c>
      <c r="I68" s="218"/>
      <c r="J68" s="218"/>
      <c r="M68" s="133">
        <f t="shared" si="0"/>
        <v>13</v>
      </c>
    </row>
    <row r="69" spans="1:13" s="133" customFormat="1">
      <c r="A69" s="211" t="s">
        <v>95</v>
      </c>
      <c r="B69" s="208" t="s">
        <v>96</v>
      </c>
      <c r="C69" s="244">
        <v>242083976</v>
      </c>
      <c r="D69" s="244">
        <v>0</v>
      </c>
      <c r="E69" s="244">
        <v>0</v>
      </c>
      <c r="F69" s="244">
        <v>242083976</v>
      </c>
      <c r="G69" s="244">
        <v>0</v>
      </c>
      <c r="H69" s="256">
        <v>242083976</v>
      </c>
      <c r="I69" s="218"/>
      <c r="J69" s="218"/>
      <c r="M69" s="133">
        <f t="shared" si="0"/>
        <v>6</v>
      </c>
    </row>
    <row r="70" spans="1:13" s="133" customFormat="1">
      <c r="A70" s="266" t="s">
        <v>296</v>
      </c>
      <c r="B70" s="267" t="s">
        <v>297</v>
      </c>
      <c r="C70" s="243">
        <v>242083976</v>
      </c>
      <c r="D70" s="243">
        <v>0</v>
      </c>
      <c r="E70" s="243">
        <v>0</v>
      </c>
      <c r="F70" s="243">
        <v>242083976</v>
      </c>
      <c r="G70" s="243">
        <v>0</v>
      </c>
      <c r="H70" s="254">
        <v>242083976</v>
      </c>
      <c r="I70" s="218"/>
      <c r="J70" s="218"/>
      <c r="M70" s="133">
        <f t="shared" si="0"/>
        <v>9</v>
      </c>
    </row>
    <row r="71" spans="1:13" s="133" customFormat="1">
      <c r="A71" s="270" t="s">
        <v>298</v>
      </c>
      <c r="B71" s="271" t="s">
        <v>297</v>
      </c>
      <c r="C71" s="241">
        <v>242083976</v>
      </c>
      <c r="D71" s="241">
        <v>0</v>
      </c>
      <c r="E71" s="241">
        <v>0</v>
      </c>
      <c r="F71" s="241">
        <v>242083976</v>
      </c>
      <c r="G71" s="241">
        <v>0</v>
      </c>
      <c r="H71" s="255">
        <v>242083976</v>
      </c>
      <c r="I71" s="218"/>
      <c r="J71" s="218"/>
      <c r="M71" s="133">
        <f t="shared" si="0"/>
        <v>13</v>
      </c>
    </row>
    <row r="72" spans="1:13" s="133" customFormat="1" ht="25.5">
      <c r="A72" s="211" t="s">
        <v>99</v>
      </c>
      <c r="B72" s="208" t="s">
        <v>100</v>
      </c>
      <c r="C72" s="244">
        <v>-1669847258.2</v>
      </c>
      <c r="D72" s="244">
        <v>0</v>
      </c>
      <c r="E72" s="244">
        <v>25102185</v>
      </c>
      <c r="F72" s="244">
        <v>-1694949443.2</v>
      </c>
      <c r="G72" s="244">
        <v>0</v>
      </c>
      <c r="H72" s="256">
        <v>-1694949443.2</v>
      </c>
      <c r="I72" s="218"/>
      <c r="J72" s="218"/>
      <c r="M72" s="133">
        <f t="shared" ref="M72:M135" si="1">+LEN(A72)</f>
        <v>6</v>
      </c>
    </row>
    <row r="73" spans="1:13" s="133" customFormat="1">
      <c r="A73" s="264" t="s">
        <v>299</v>
      </c>
      <c r="B73" s="265" t="s">
        <v>257</v>
      </c>
      <c r="C73" s="225">
        <v>-373285853</v>
      </c>
      <c r="D73" s="225">
        <v>0</v>
      </c>
      <c r="E73" s="225">
        <v>6665819</v>
      </c>
      <c r="F73" s="225">
        <v>-379951672</v>
      </c>
      <c r="G73" s="225">
        <v>0</v>
      </c>
      <c r="H73" s="226">
        <v>-379951672</v>
      </c>
      <c r="I73" s="218"/>
      <c r="J73" s="218"/>
      <c r="M73" s="133">
        <f t="shared" si="1"/>
        <v>9</v>
      </c>
    </row>
    <row r="74" spans="1:13" s="133" customFormat="1">
      <c r="A74" s="270" t="s">
        <v>300</v>
      </c>
      <c r="B74" s="271" t="s">
        <v>301</v>
      </c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55">
        <v>0</v>
      </c>
      <c r="I74" s="218"/>
      <c r="J74" s="218"/>
      <c r="M74" s="133">
        <f t="shared" si="1"/>
        <v>13</v>
      </c>
    </row>
    <row r="75" spans="1:13" s="133" customFormat="1">
      <c r="A75" s="270" t="s">
        <v>302</v>
      </c>
      <c r="B75" s="271" t="s">
        <v>280</v>
      </c>
      <c r="C75" s="241">
        <v>-342077515</v>
      </c>
      <c r="D75" s="241">
        <v>0</v>
      </c>
      <c r="E75" s="241">
        <v>6108527</v>
      </c>
      <c r="F75" s="241">
        <v>-348186042</v>
      </c>
      <c r="G75" s="241">
        <v>0</v>
      </c>
      <c r="H75" s="255">
        <v>-348186042</v>
      </c>
      <c r="I75" s="218"/>
      <c r="J75" s="218"/>
      <c r="M75" s="133">
        <f t="shared" si="1"/>
        <v>13</v>
      </c>
    </row>
    <row r="76" spans="1:13" s="133" customFormat="1">
      <c r="A76" s="268" t="s">
        <v>303</v>
      </c>
      <c r="B76" s="269" t="s">
        <v>283</v>
      </c>
      <c r="C76" s="227">
        <v>-27125000</v>
      </c>
      <c r="D76" s="227">
        <v>0</v>
      </c>
      <c r="E76" s="227">
        <v>484375</v>
      </c>
      <c r="F76" s="227">
        <v>-27609375</v>
      </c>
      <c r="G76" s="227">
        <v>0</v>
      </c>
      <c r="H76" s="228">
        <v>-27609375</v>
      </c>
      <c r="I76" s="218"/>
      <c r="J76" s="218"/>
      <c r="M76" s="133">
        <f t="shared" si="1"/>
        <v>13</v>
      </c>
    </row>
    <row r="77" spans="1:13" s="133" customFormat="1">
      <c r="A77" s="270" t="s">
        <v>304</v>
      </c>
      <c r="B77" s="271" t="s">
        <v>286</v>
      </c>
      <c r="C77" s="241">
        <v>-4083338</v>
      </c>
      <c r="D77" s="241">
        <v>0</v>
      </c>
      <c r="E77" s="241">
        <v>72917</v>
      </c>
      <c r="F77" s="241">
        <v>-4156255</v>
      </c>
      <c r="G77" s="241">
        <v>0</v>
      </c>
      <c r="H77" s="255">
        <v>-4156255</v>
      </c>
      <c r="I77" s="218"/>
      <c r="J77" s="218"/>
      <c r="M77" s="133">
        <f t="shared" si="1"/>
        <v>13</v>
      </c>
    </row>
    <row r="78" spans="1:13" s="133" customFormat="1">
      <c r="A78" s="266" t="s">
        <v>305</v>
      </c>
      <c r="B78" s="267" t="s">
        <v>260</v>
      </c>
      <c r="C78" s="243">
        <v>-129388874</v>
      </c>
      <c r="D78" s="243">
        <v>0</v>
      </c>
      <c r="E78" s="243">
        <v>1532066</v>
      </c>
      <c r="F78" s="243">
        <v>-130920940</v>
      </c>
      <c r="G78" s="243">
        <v>0</v>
      </c>
      <c r="H78" s="254">
        <v>-130920940</v>
      </c>
      <c r="I78" s="218"/>
      <c r="J78" s="218"/>
      <c r="M78" s="133">
        <f t="shared" si="1"/>
        <v>9</v>
      </c>
    </row>
    <row r="79" spans="1:13" s="133" customFormat="1">
      <c r="A79" s="268" t="s">
        <v>306</v>
      </c>
      <c r="B79" s="269" t="s">
        <v>262</v>
      </c>
      <c r="C79" s="227">
        <v>-36943995</v>
      </c>
      <c r="D79" s="227">
        <v>0</v>
      </c>
      <c r="E79" s="227">
        <v>243745</v>
      </c>
      <c r="F79" s="227">
        <v>-37187740</v>
      </c>
      <c r="G79" s="227">
        <v>0</v>
      </c>
      <c r="H79" s="228">
        <v>-37187740</v>
      </c>
      <c r="I79" s="218"/>
      <c r="J79" s="218"/>
      <c r="M79" s="133">
        <f t="shared" si="1"/>
        <v>13</v>
      </c>
    </row>
    <row r="80" spans="1:13" s="133" customFormat="1">
      <c r="A80" s="270" t="s">
        <v>307</v>
      </c>
      <c r="B80" s="271" t="s">
        <v>264</v>
      </c>
      <c r="C80" s="241">
        <v>-92444879</v>
      </c>
      <c r="D80" s="241">
        <v>0</v>
      </c>
      <c r="E80" s="241">
        <v>1288321</v>
      </c>
      <c r="F80" s="241">
        <v>-93733200</v>
      </c>
      <c r="G80" s="241">
        <v>0</v>
      </c>
      <c r="H80" s="255">
        <v>-93733200</v>
      </c>
      <c r="I80" s="218"/>
      <c r="J80" s="218"/>
      <c r="M80" s="133">
        <f t="shared" si="1"/>
        <v>13</v>
      </c>
    </row>
    <row r="81" spans="1:13" s="133" customFormat="1">
      <c r="A81" s="266" t="s">
        <v>308</v>
      </c>
      <c r="B81" s="267" t="s">
        <v>266</v>
      </c>
      <c r="C81" s="243">
        <v>-999731119.20000005</v>
      </c>
      <c r="D81" s="243">
        <v>0</v>
      </c>
      <c r="E81" s="243">
        <v>14886934</v>
      </c>
      <c r="F81" s="243">
        <v>-1014618053.2</v>
      </c>
      <c r="G81" s="243">
        <v>0</v>
      </c>
      <c r="H81" s="254">
        <v>-1014618053.2</v>
      </c>
      <c r="I81" s="218"/>
      <c r="J81" s="218"/>
      <c r="M81" s="133">
        <f t="shared" si="1"/>
        <v>9</v>
      </c>
    </row>
    <row r="82" spans="1:13" s="133" customFormat="1">
      <c r="A82" s="268" t="s">
        <v>309</v>
      </c>
      <c r="B82" s="269" t="s">
        <v>268</v>
      </c>
      <c r="C82" s="227">
        <v>-176792760</v>
      </c>
      <c r="D82" s="227">
        <v>0</v>
      </c>
      <c r="E82" s="227">
        <v>902622</v>
      </c>
      <c r="F82" s="227">
        <v>-177695382</v>
      </c>
      <c r="G82" s="227">
        <v>0</v>
      </c>
      <c r="H82" s="228">
        <v>-177695382</v>
      </c>
      <c r="I82" s="218"/>
      <c r="J82" s="218"/>
      <c r="M82" s="133">
        <f t="shared" si="1"/>
        <v>13</v>
      </c>
    </row>
    <row r="83" spans="1:13" s="133" customFormat="1">
      <c r="A83" s="268" t="s">
        <v>310</v>
      </c>
      <c r="B83" s="269" t="s">
        <v>270</v>
      </c>
      <c r="C83" s="227">
        <v>-822938359.20000005</v>
      </c>
      <c r="D83" s="227">
        <v>0</v>
      </c>
      <c r="E83" s="227">
        <v>13984312</v>
      </c>
      <c r="F83" s="227">
        <v>-836922671.20000005</v>
      </c>
      <c r="G83" s="227">
        <v>0</v>
      </c>
      <c r="H83" s="228">
        <v>-836922671.20000005</v>
      </c>
      <c r="I83" s="218"/>
      <c r="J83" s="218"/>
      <c r="M83" s="133">
        <f t="shared" si="1"/>
        <v>13</v>
      </c>
    </row>
    <row r="84" spans="1:13" s="133" customFormat="1">
      <c r="A84" s="264" t="s">
        <v>311</v>
      </c>
      <c r="B84" s="265" t="s">
        <v>312</v>
      </c>
      <c r="C84" s="225">
        <v>-167441412</v>
      </c>
      <c r="D84" s="225">
        <v>0</v>
      </c>
      <c r="E84" s="225">
        <v>2017366</v>
      </c>
      <c r="F84" s="225">
        <v>-169458778</v>
      </c>
      <c r="G84" s="225">
        <v>0</v>
      </c>
      <c r="H84" s="226">
        <v>-169458778</v>
      </c>
      <c r="I84" s="218"/>
      <c r="J84" s="218"/>
      <c r="M84" s="133">
        <f t="shared" si="1"/>
        <v>9</v>
      </c>
    </row>
    <row r="85" spans="1:13" s="133" customFormat="1">
      <c r="A85" s="270" t="s">
        <v>313</v>
      </c>
      <c r="B85" s="271" t="s">
        <v>297</v>
      </c>
      <c r="C85" s="241">
        <v>-167441412</v>
      </c>
      <c r="D85" s="241">
        <v>0</v>
      </c>
      <c r="E85" s="241">
        <v>2017366</v>
      </c>
      <c r="F85" s="241">
        <v>-169458778</v>
      </c>
      <c r="G85" s="241">
        <v>0</v>
      </c>
      <c r="H85" s="255">
        <v>-169458778</v>
      </c>
      <c r="I85" s="218"/>
      <c r="J85" s="218"/>
      <c r="M85" s="133">
        <f t="shared" si="1"/>
        <v>13</v>
      </c>
    </row>
    <row r="86" spans="1:13" s="133" customFormat="1">
      <c r="A86" s="266" t="s">
        <v>314</v>
      </c>
      <c r="B86" s="267" t="s">
        <v>315</v>
      </c>
      <c r="C86" s="243">
        <v>0</v>
      </c>
      <c r="D86" s="243">
        <v>0</v>
      </c>
      <c r="E86" s="243">
        <v>0</v>
      </c>
      <c r="F86" s="243">
        <v>0</v>
      </c>
      <c r="G86" s="243">
        <v>0</v>
      </c>
      <c r="H86" s="254">
        <v>0</v>
      </c>
      <c r="I86" s="218"/>
      <c r="J86" s="218"/>
      <c r="M86" s="133">
        <f t="shared" si="1"/>
        <v>9</v>
      </c>
    </row>
    <row r="87" spans="1:13" s="133" customFormat="1" ht="25.5">
      <c r="A87" s="270" t="s">
        <v>316</v>
      </c>
      <c r="B87" s="271" t="s">
        <v>317</v>
      </c>
      <c r="C87" s="241">
        <v>0</v>
      </c>
      <c r="D87" s="241">
        <v>0</v>
      </c>
      <c r="E87" s="241">
        <v>0</v>
      </c>
      <c r="F87" s="241">
        <v>0</v>
      </c>
      <c r="G87" s="241">
        <v>0</v>
      </c>
      <c r="H87" s="255">
        <v>0</v>
      </c>
      <c r="I87" s="218"/>
      <c r="J87" s="218"/>
      <c r="M87" s="133">
        <f t="shared" si="1"/>
        <v>13</v>
      </c>
    </row>
    <row r="88" spans="1:13" s="133" customFormat="1" ht="25.5">
      <c r="A88" s="270" t="s">
        <v>318</v>
      </c>
      <c r="B88" s="271" t="s">
        <v>319</v>
      </c>
      <c r="C88" s="241">
        <v>0</v>
      </c>
      <c r="D88" s="241">
        <v>0</v>
      </c>
      <c r="E88" s="241">
        <v>0</v>
      </c>
      <c r="F88" s="241">
        <v>0</v>
      </c>
      <c r="G88" s="241">
        <v>0</v>
      </c>
      <c r="H88" s="255">
        <v>0</v>
      </c>
      <c r="I88" s="218"/>
      <c r="J88" s="218"/>
      <c r="M88" s="133">
        <f t="shared" si="1"/>
        <v>13</v>
      </c>
    </row>
    <row r="89" spans="1:13" s="133" customFormat="1" ht="25.5">
      <c r="A89" s="268" t="s">
        <v>320</v>
      </c>
      <c r="B89" s="269" t="s">
        <v>321</v>
      </c>
      <c r="C89" s="227">
        <v>0</v>
      </c>
      <c r="D89" s="227">
        <v>0</v>
      </c>
      <c r="E89" s="227">
        <v>0</v>
      </c>
      <c r="F89" s="227">
        <v>0</v>
      </c>
      <c r="G89" s="227">
        <v>0</v>
      </c>
      <c r="H89" s="228">
        <v>0</v>
      </c>
      <c r="I89" s="218"/>
      <c r="J89" s="218"/>
      <c r="M89" s="133">
        <f t="shared" si="1"/>
        <v>13</v>
      </c>
    </row>
    <row r="90" spans="1:13" s="133" customFormat="1" ht="25.5">
      <c r="A90" s="211" t="s">
        <v>101</v>
      </c>
      <c r="B90" s="208" t="s">
        <v>102</v>
      </c>
      <c r="C90" s="244">
        <v>-353757467</v>
      </c>
      <c r="D90" s="244">
        <v>0</v>
      </c>
      <c r="E90" s="244">
        <v>0</v>
      </c>
      <c r="F90" s="244">
        <v>-353757467</v>
      </c>
      <c r="G90" s="244">
        <v>0</v>
      </c>
      <c r="H90" s="256">
        <v>-353757467</v>
      </c>
      <c r="I90" s="218"/>
      <c r="J90" s="218"/>
      <c r="M90" s="133">
        <f t="shared" si="1"/>
        <v>6</v>
      </c>
    </row>
    <row r="91" spans="1:13" s="133" customFormat="1">
      <c r="A91" s="266" t="s">
        <v>322</v>
      </c>
      <c r="B91" s="267" t="s">
        <v>257</v>
      </c>
      <c r="C91" s="243">
        <v>-353757467</v>
      </c>
      <c r="D91" s="243">
        <v>0</v>
      </c>
      <c r="E91" s="243">
        <v>0</v>
      </c>
      <c r="F91" s="243">
        <v>-353757467</v>
      </c>
      <c r="G91" s="243">
        <v>0</v>
      </c>
      <c r="H91" s="254">
        <v>-353757467</v>
      </c>
      <c r="I91" s="218"/>
      <c r="J91" s="218"/>
      <c r="M91" s="133">
        <f t="shared" si="1"/>
        <v>9</v>
      </c>
    </row>
    <row r="92" spans="1:13" s="133" customFormat="1">
      <c r="A92" s="270" t="s">
        <v>323</v>
      </c>
      <c r="B92" s="271" t="s">
        <v>280</v>
      </c>
      <c r="C92" s="241">
        <v>-343725899</v>
      </c>
      <c r="D92" s="241">
        <v>0</v>
      </c>
      <c r="E92" s="241">
        <v>0</v>
      </c>
      <c r="F92" s="241">
        <v>-343725899</v>
      </c>
      <c r="G92" s="241">
        <v>0</v>
      </c>
      <c r="H92" s="255">
        <v>-343725899</v>
      </c>
      <c r="I92" s="218"/>
      <c r="J92" s="218"/>
      <c r="M92" s="133">
        <f t="shared" si="1"/>
        <v>13</v>
      </c>
    </row>
    <row r="93" spans="1:13" s="133" customFormat="1">
      <c r="A93" s="270" t="s">
        <v>324</v>
      </c>
      <c r="B93" s="271" t="s">
        <v>283</v>
      </c>
      <c r="C93" s="241">
        <v>-5965329</v>
      </c>
      <c r="D93" s="241">
        <v>0</v>
      </c>
      <c r="E93" s="241">
        <v>0</v>
      </c>
      <c r="F93" s="241">
        <v>-5965329</v>
      </c>
      <c r="G93" s="241">
        <v>0</v>
      </c>
      <c r="H93" s="255">
        <v>-5965329</v>
      </c>
      <c r="I93" s="218"/>
      <c r="J93" s="218"/>
      <c r="M93" s="133">
        <f t="shared" si="1"/>
        <v>13</v>
      </c>
    </row>
    <row r="94" spans="1:13" s="133" customFormat="1">
      <c r="A94" s="268" t="s">
        <v>325</v>
      </c>
      <c r="B94" s="269" t="s">
        <v>286</v>
      </c>
      <c r="C94" s="227">
        <v>-4066239</v>
      </c>
      <c r="D94" s="227">
        <v>0</v>
      </c>
      <c r="E94" s="227">
        <v>0</v>
      </c>
      <c r="F94" s="227">
        <v>-4066239</v>
      </c>
      <c r="G94" s="227">
        <v>0</v>
      </c>
      <c r="H94" s="228">
        <v>-4066239</v>
      </c>
      <c r="I94" s="218"/>
      <c r="J94" s="218"/>
      <c r="M94" s="133">
        <f t="shared" si="1"/>
        <v>13</v>
      </c>
    </row>
    <row r="95" spans="1:13" s="133" customFormat="1">
      <c r="A95" s="205" t="s">
        <v>51</v>
      </c>
      <c r="B95" s="200" t="s">
        <v>52</v>
      </c>
      <c r="C95" s="242">
        <v>8315854454.3699999</v>
      </c>
      <c r="D95" s="242">
        <v>1741489558</v>
      </c>
      <c r="E95" s="242">
        <v>1755140745.6300001</v>
      </c>
      <c r="F95" s="242">
        <v>8302203266.7399998</v>
      </c>
      <c r="G95" s="242">
        <v>8302203266.7399998</v>
      </c>
      <c r="H95" s="238">
        <v>0</v>
      </c>
      <c r="I95" s="218"/>
      <c r="J95" s="218"/>
      <c r="M95" s="133">
        <f t="shared" si="1"/>
        <v>3</v>
      </c>
    </row>
    <row r="96" spans="1:13" s="133" customFormat="1">
      <c r="A96" s="211" t="s">
        <v>55</v>
      </c>
      <c r="B96" s="208" t="s">
        <v>56</v>
      </c>
      <c r="C96" s="244">
        <v>358773520.76999998</v>
      </c>
      <c r="D96" s="244">
        <v>21694887</v>
      </c>
      <c r="E96" s="244">
        <v>88977962</v>
      </c>
      <c r="F96" s="244">
        <v>291490445.76999998</v>
      </c>
      <c r="G96" s="244">
        <v>291490445.76999998</v>
      </c>
      <c r="H96" s="245">
        <v>0</v>
      </c>
      <c r="I96" s="218"/>
      <c r="J96" s="218"/>
      <c r="M96" s="133">
        <f t="shared" si="1"/>
        <v>6</v>
      </c>
    </row>
    <row r="97" spans="1:13" s="133" customFormat="1">
      <c r="A97" s="266" t="s">
        <v>326</v>
      </c>
      <c r="B97" s="267" t="s">
        <v>327</v>
      </c>
      <c r="C97" s="243">
        <v>67731842.840000004</v>
      </c>
      <c r="D97" s="243">
        <v>0</v>
      </c>
      <c r="E97" s="243">
        <v>17424070</v>
      </c>
      <c r="F97" s="243">
        <v>50307772.840000004</v>
      </c>
      <c r="G97" s="243">
        <v>50307772.840000004</v>
      </c>
      <c r="H97" s="234">
        <v>0</v>
      </c>
      <c r="I97" s="218"/>
      <c r="J97" s="218"/>
      <c r="M97" s="133">
        <f t="shared" si="1"/>
        <v>9</v>
      </c>
    </row>
    <row r="98" spans="1:13" s="133" customFormat="1">
      <c r="A98" s="270" t="s">
        <v>328</v>
      </c>
      <c r="B98" s="271" t="s">
        <v>327</v>
      </c>
      <c r="C98" s="241">
        <v>67731842.840000004</v>
      </c>
      <c r="D98" s="241">
        <v>0</v>
      </c>
      <c r="E98" s="241">
        <v>17424070</v>
      </c>
      <c r="F98" s="241">
        <v>50307772.840000004</v>
      </c>
      <c r="G98" s="241">
        <v>50307772.840000004</v>
      </c>
      <c r="H98" s="232">
        <v>0</v>
      </c>
      <c r="I98" s="218"/>
      <c r="J98" s="218"/>
      <c r="M98" s="133">
        <f t="shared" si="1"/>
        <v>13</v>
      </c>
    </row>
    <row r="99" spans="1:13" s="133" customFormat="1">
      <c r="A99" s="266" t="s">
        <v>329</v>
      </c>
      <c r="B99" s="267" t="s">
        <v>330</v>
      </c>
      <c r="C99" s="243">
        <v>123675866.77</v>
      </c>
      <c r="D99" s="243">
        <v>21694887</v>
      </c>
      <c r="E99" s="243">
        <v>24717236</v>
      </c>
      <c r="F99" s="243">
        <v>120653517.77</v>
      </c>
      <c r="G99" s="243">
        <v>120653517.77</v>
      </c>
      <c r="H99" s="234">
        <v>0</v>
      </c>
      <c r="I99" s="218"/>
      <c r="J99" s="218"/>
      <c r="M99" s="133">
        <f t="shared" si="1"/>
        <v>9</v>
      </c>
    </row>
    <row r="100" spans="1:13" s="133" customFormat="1" ht="25.5">
      <c r="A100" s="270" t="s">
        <v>331</v>
      </c>
      <c r="B100" s="271" t="s">
        <v>330</v>
      </c>
      <c r="C100" s="241">
        <v>123675866.77</v>
      </c>
      <c r="D100" s="241">
        <v>21694887</v>
      </c>
      <c r="E100" s="241">
        <v>24717236</v>
      </c>
      <c r="F100" s="241">
        <v>120653517.77</v>
      </c>
      <c r="G100" s="241">
        <v>120653517.77</v>
      </c>
      <c r="H100" s="232">
        <v>0</v>
      </c>
      <c r="I100" s="218"/>
      <c r="J100" s="218"/>
      <c r="M100" s="133">
        <f t="shared" si="1"/>
        <v>13</v>
      </c>
    </row>
    <row r="101" spans="1:13" s="133" customFormat="1">
      <c r="A101" s="266" t="s">
        <v>332</v>
      </c>
      <c r="B101" s="267" t="s">
        <v>333</v>
      </c>
      <c r="C101" s="243">
        <v>167365811.16</v>
      </c>
      <c r="D101" s="243">
        <v>0</v>
      </c>
      <c r="E101" s="243">
        <v>46836656</v>
      </c>
      <c r="F101" s="243">
        <v>120529155.16</v>
      </c>
      <c r="G101" s="243">
        <v>120529155.16</v>
      </c>
      <c r="H101" s="234">
        <v>0</v>
      </c>
      <c r="I101" s="218"/>
      <c r="J101" s="218"/>
      <c r="M101" s="133">
        <f t="shared" si="1"/>
        <v>9</v>
      </c>
    </row>
    <row r="102" spans="1:13" s="133" customFormat="1">
      <c r="A102" s="270" t="s">
        <v>334</v>
      </c>
      <c r="B102" s="271" t="s">
        <v>333</v>
      </c>
      <c r="C102" s="241">
        <v>167365811.16</v>
      </c>
      <c r="D102" s="241">
        <v>0</v>
      </c>
      <c r="E102" s="241">
        <v>46836656</v>
      </c>
      <c r="F102" s="241">
        <v>120529155.16</v>
      </c>
      <c r="G102" s="241">
        <v>120529155.16</v>
      </c>
      <c r="H102" s="232">
        <v>0</v>
      </c>
      <c r="I102" s="218"/>
      <c r="J102" s="218"/>
      <c r="M102" s="133">
        <f t="shared" si="1"/>
        <v>13</v>
      </c>
    </row>
    <row r="103" spans="1:13" s="133" customFormat="1">
      <c r="A103" s="211" t="s">
        <v>57</v>
      </c>
      <c r="B103" s="208" t="s">
        <v>58</v>
      </c>
      <c r="C103" s="244">
        <v>0</v>
      </c>
      <c r="D103" s="244">
        <v>411979</v>
      </c>
      <c r="E103" s="244">
        <v>0</v>
      </c>
      <c r="F103" s="244">
        <v>411979</v>
      </c>
      <c r="G103" s="244">
        <v>411979</v>
      </c>
      <c r="H103" s="245">
        <v>0</v>
      </c>
      <c r="I103" s="218"/>
      <c r="J103" s="218"/>
      <c r="M103" s="133">
        <f t="shared" si="1"/>
        <v>6</v>
      </c>
    </row>
    <row r="104" spans="1:13" s="133" customFormat="1">
      <c r="A104" s="266" t="s">
        <v>335</v>
      </c>
      <c r="B104" s="267" t="s">
        <v>336</v>
      </c>
      <c r="C104" s="243">
        <v>0</v>
      </c>
      <c r="D104" s="243">
        <v>411979</v>
      </c>
      <c r="E104" s="243">
        <v>0</v>
      </c>
      <c r="F104" s="243">
        <v>411979</v>
      </c>
      <c r="G104" s="243">
        <v>411979</v>
      </c>
      <c r="H104" s="234">
        <v>0</v>
      </c>
      <c r="I104" s="218"/>
      <c r="J104" s="218"/>
      <c r="M104" s="133">
        <f t="shared" si="1"/>
        <v>9</v>
      </c>
    </row>
    <row r="105" spans="1:13" s="133" customFormat="1">
      <c r="A105" s="270" t="s">
        <v>337</v>
      </c>
      <c r="B105" s="271" t="s">
        <v>336</v>
      </c>
      <c r="C105" s="241">
        <v>0</v>
      </c>
      <c r="D105" s="241">
        <v>411979</v>
      </c>
      <c r="E105" s="241">
        <v>0</v>
      </c>
      <c r="F105" s="241">
        <v>411979</v>
      </c>
      <c r="G105" s="241">
        <v>411979</v>
      </c>
      <c r="H105" s="232">
        <v>0</v>
      </c>
      <c r="I105" s="218"/>
      <c r="J105" s="218"/>
      <c r="M105" s="133">
        <f t="shared" si="1"/>
        <v>13</v>
      </c>
    </row>
    <row r="106" spans="1:13" s="133" customFormat="1">
      <c r="A106" s="266" t="s">
        <v>338</v>
      </c>
      <c r="B106" s="267" t="s">
        <v>339</v>
      </c>
      <c r="C106" s="243">
        <v>0</v>
      </c>
      <c r="D106" s="243">
        <v>0</v>
      </c>
      <c r="E106" s="243">
        <v>0</v>
      </c>
      <c r="F106" s="243">
        <v>0</v>
      </c>
      <c r="G106" s="243">
        <v>0</v>
      </c>
      <c r="H106" s="234">
        <v>0</v>
      </c>
      <c r="I106" s="218"/>
      <c r="J106" s="218"/>
      <c r="M106" s="133">
        <f t="shared" si="1"/>
        <v>9</v>
      </c>
    </row>
    <row r="107" spans="1:13" s="133" customFormat="1">
      <c r="A107" s="270" t="s">
        <v>340</v>
      </c>
      <c r="B107" s="271" t="s">
        <v>341</v>
      </c>
      <c r="C107" s="241">
        <v>0</v>
      </c>
      <c r="D107" s="241">
        <v>0</v>
      </c>
      <c r="E107" s="241">
        <v>0</v>
      </c>
      <c r="F107" s="241">
        <v>0</v>
      </c>
      <c r="G107" s="241">
        <v>0</v>
      </c>
      <c r="H107" s="232">
        <v>0</v>
      </c>
      <c r="I107" s="218"/>
      <c r="J107" s="218"/>
      <c r="M107" s="133">
        <f t="shared" si="1"/>
        <v>13</v>
      </c>
    </row>
    <row r="108" spans="1:13" s="133" customFormat="1">
      <c r="A108" s="211" t="s">
        <v>59</v>
      </c>
      <c r="B108" s="208" t="s">
        <v>60</v>
      </c>
      <c r="C108" s="244">
        <v>7524662904.6099997</v>
      </c>
      <c r="D108" s="244">
        <v>1611573596</v>
      </c>
      <c r="E108" s="244">
        <v>1550977748.6300001</v>
      </c>
      <c r="F108" s="244">
        <v>7585258751.9799995</v>
      </c>
      <c r="G108" s="244">
        <v>7585258751.9799995</v>
      </c>
      <c r="H108" s="245">
        <v>0</v>
      </c>
      <c r="I108" s="218"/>
      <c r="J108" s="218"/>
      <c r="M108" s="133">
        <f t="shared" si="1"/>
        <v>6</v>
      </c>
    </row>
    <row r="109" spans="1:13" s="133" customFormat="1">
      <c r="A109" s="264" t="s">
        <v>342</v>
      </c>
      <c r="B109" s="265" t="s">
        <v>343</v>
      </c>
      <c r="C109" s="225">
        <v>7524662904.6099997</v>
      </c>
      <c r="D109" s="225">
        <v>1611573596</v>
      </c>
      <c r="E109" s="225">
        <v>1550977748.6300001</v>
      </c>
      <c r="F109" s="225">
        <v>7585258751.9799995</v>
      </c>
      <c r="G109" s="225">
        <v>7585258751.9799995</v>
      </c>
      <c r="H109" s="226">
        <v>0</v>
      </c>
      <c r="I109" s="218"/>
      <c r="J109" s="218"/>
      <c r="M109" s="133">
        <f t="shared" si="1"/>
        <v>9</v>
      </c>
    </row>
    <row r="110" spans="1:13" s="133" customFormat="1">
      <c r="A110" s="270" t="s">
        <v>345</v>
      </c>
      <c r="B110" s="271" t="s">
        <v>346</v>
      </c>
      <c r="C110" s="241">
        <v>7524662904.6099997</v>
      </c>
      <c r="D110" s="241">
        <v>1611573596</v>
      </c>
      <c r="E110" s="241">
        <v>1550977748.6300001</v>
      </c>
      <c r="F110" s="241">
        <v>7585258751.9799995</v>
      </c>
      <c r="G110" s="241">
        <v>7585258751.9799995</v>
      </c>
      <c r="H110" s="232">
        <v>0</v>
      </c>
      <c r="I110" s="218"/>
      <c r="J110" s="218"/>
      <c r="M110" s="133">
        <f t="shared" si="1"/>
        <v>13</v>
      </c>
    </row>
    <row r="111" spans="1:13" s="133" customFormat="1">
      <c r="A111" s="211" t="s">
        <v>347</v>
      </c>
      <c r="B111" s="208" t="s">
        <v>348</v>
      </c>
      <c r="C111" s="244">
        <v>0</v>
      </c>
      <c r="D111" s="244">
        <v>0</v>
      </c>
      <c r="E111" s="244">
        <v>0</v>
      </c>
      <c r="F111" s="244">
        <v>0</v>
      </c>
      <c r="G111" s="244">
        <v>0</v>
      </c>
      <c r="H111" s="245">
        <v>0</v>
      </c>
      <c r="I111" s="218"/>
      <c r="J111" s="218"/>
      <c r="M111" s="133">
        <f t="shared" si="1"/>
        <v>6</v>
      </c>
    </row>
    <row r="112" spans="1:13" s="133" customFormat="1">
      <c r="A112" s="266" t="s">
        <v>349</v>
      </c>
      <c r="B112" s="267" t="s">
        <v>350</v>
      </c>
      <c r="C112" s="243">
        <v>0</v>
      </c>
      <c r="D112" s="243">
        <v>0</v>
      </c>
      <c r="E112" s="243">
        <v>0</v>
      </c>
      <c r="F112" s="243">
        <v>0</v>
      </c>
      <c r="G112" s="243">
        <v>0</v>
      </c>
      <c r="H112" s="234">
        <v>0</v>
      </c>
      <c r="I112" s="218"/>
      <c r="J112" s="218"/>
      <c r="M112" s="133">
        <f t="shared" si="1"/>
        <v>9</v>
      </c>
    </row>
    <row r="113" spans="1:13" s="133" customFormat="1">
      <c r="A113" s="270" t="s">
        <v>351</v>
      </c>
      <c r="B113" s="271" t="s">
        <v>350</v>
      </c>
      <c r="C113" s="241">
        <v>0</v>
      </c>
      <c r="D113" s="241">
        <v>0</v>
      </c>
      <c r="E113" s="241">
        <v>0</v>
      </c>
      <c r="F113" s="241">
        <v>0</v>
      </c>
      <c r="G113" s="241">
        <v>0</v>
      </c>
      <c r="H113" s="232">
        <v>0</v>
      </c>
      <c r="I113" s="218"/>
      <c r="J113" s="218"/>
      <c r="M113" s="133">
        <f t="shared" si="1"/>
        <v>13</v>
      </c>
    </row>
    <row r="114" spans="1:13" s="133" customFormat="1">
      <c r="A114" s="211" t="s">
        <v>61</v>
      </c>
      <c r="B114" s="208" t="s">
        <v>62</v>
      </c>
      <c r="C114" s="244">
        <v>570621147.63999999</v>
      </c>
      <c r="D114" s="244">
        <v>0</v>
      </c>
      <c r="E114" s="244">
        <v>107809096</v>
      </c>
      <c r="F114" s="244">
        <v>462812051.63999999</v>
      </c>
      <c r="G114" s="244">
        <v>462812051.63999999</v>
      </c>
      <c r="H114" s="245">
        <v>0</v>
      </c>
      <c r="I114" s="218"/>
      <c r="J114" s="218"/>
      <c r="M114" s="133">
        <f t="shared" si="1"/>
        <v>6</v>
      </c>
    </row>
    <row r="115" spans="1:13" s="133" customFormat="1">
      <c r="A115" s="266" t="s">
        <v>352</v>
      </c>
      <c r="B115" s="267" t="s">
        <v>353</v>
      </c>
      <c r="C115" s="243">
        <v>570621147.63999999</v>
      </c>
      <c r="D115" s="243">
        <v>0</v>
      </c>
      <c r="E115" s="243">
        <v>107809096</v>
      </c>
      <c r="F115" s="243">
        <v>462812051.63999999</v>
      </c>
      <c r="G115" s="243">
        <v>462812051.63999999</v>
      </c>
      <c r="H115" s="234">
        <v>0</v>
      </c>
      <c r="I115" s="218"/>
      <c r="J115" s="218"/>
      <c r="M115" s="133">
        <f t="shared" si="1"/>
        <v>9</v>
      </c>
    </row>
    <row r="116" spans="1:13" s="133" customFormat="1">
      <c r="A116" s="270" t="s">
        <v>354</v>
      </c>
      <c r="B116" s="271" t="s">
        <v>353</v>
      </c>
      <c r="C116" s="241">
        <v>570621147.63999999</v>
      </c>
      <c r="D116" s="241">
        <v>0</v>
      </c>
      <c r="E116" s="241">
        <v>107809096</v>
      </c>
      <c r="F116" s="241">
        <v>462812051.63999999</v>
      </c>
      <c r="G116" s="241">
        <v>462812051.63999999</v>
      </c>
      <c r="H116" s="232">
        <v>0</v>
      </c>
      <c r="I116" s="218"/>
      <c r="J116" s="218"/>
      <c r="M116" s="133">
        <f t="shared" si="1"/>
        <v>13</v>
      </c>
    </row>
    <row r="117" spans="1:13" s="133" customFormat="1">
      <c r="A117" s="266" t="s">
        <v>355</v>
      </c>
      <c r="B117" s="267" t="s">
        <v>356</v>
      </c>
      <c r="C117" s="243">
        <v>0</v>
      </c>
      <c r="D117" s="243">
        <v>0</v>
      </c>
      <c r="E117" s="243">
        <v>0</v>
      </c>
      <c r="F117" s="243">
        <v>0</v>
      </c>
      <c r="G117" s="243">
        <v>0</v>
      </c>
      <c r="H117" s="234">
        <v>0</v>
      </c>
      <c r="I117" s="218"/>
      <c r="J117" s="218"/>
      <c r="M117" s="133">
        <f t="shared" si="1"/>
        <v>9</v>
      </c>
    </row>
    <row r="118" spans="1:13" s="133" customFormat="1">
      <c r="A118" s="270" t="s">
        <v>357</v>
      </c>
      <c r="B118" s="271" t="s">
        <v>356</v>
      </c>
      <c r="C118" s="241">
        <v>0</v>
      </c>
      <c r="D118" s="241">
        <v>0</v>
      </c>
      <c r="E118" s="241">
        <v>0</v>
      </c>
      <c r="F118" s="241">
        <v>0</v>
      </c>
      <c r="G118" s="241">
        <v>0</v>
      </c>
      <c r="H118" s="232">
        <v>0</v>
      </c>
      <c r="I118" s="218"/>
      <c r="J118" s="218"/>
      <c r="M118" s="133">
        <f t="shared" si="1"/>
        <v>13</v>
      </c>
    </row>
    <row r="119" spans="1:13" s="133" customFormat="1" ht="25.5">
      <c r="A119" s="211" t="s">
        <v>65</v>
      </c>
      <c r="B119" s="208" t="s">
        <v>66</v>
      </c>
      <c r="C119" s="244">
        <v>-138203118.65000001</v>
      </c>
      <c r="D119" s="244">
        <v>107809096</v>
      </c>
      <c r="E119" s="244">
        <v>7375939</v>
      </c>
      <c r="F119" s="244">
        <v>-37769961.649999999</v>
      </c>
      <c r="G119" s="244">
        <v>-37769961.649999999</v>
      </c>
      <c r="H119" s="245">
        <v>0</v>
      </c>
      <c r="I119" s="218"/>
      <c r="J119" s="218"/>
      <c r="M119" s="133">
        <f t="shared" si="1"/>
        <v>6</v>
      </c>
    </row>
    <row r="120" spans="1:13" s="133" customFormat="1">
      <c r="A120" s="266" t="s">
        <v>358</v>
      </c>
      <c r="B120" s="267" t="s">
        <v>353</v>
      </c>
      <c r="C120" s="243">
        <v>-138203118.65000001</v>
      </c>
      <c r="D120" s="243">
        <v>107809096</v>
      </c>
      <c r="E120" s="243">
        <v>7375939</v>
      </c>
      <c r="F120" s="243">
        <v>-37769961.649999999</v>
      </c>
      <c r="G120" s="243">
        <v>-37769961.649999999</v>
      </c>
      <c r="H120" s="234">
        <v>0</v>
      </c>
      <c r="I120" s="218"/>
      <c r="J120" s="218"/>
      <c r="M120" s="133">
        <f t="shared" si="1"/>
        <v>9</v>
      </c>
    </row>
    <row r="121" spans="1:13" s="133" customFormat="1">
      <c r="A121" s="270" t="s">
        <v>359</v>
      </c>
      <c r="B121" s="271" t="s">
        <v>353</v>
      </c>
      <c r="C121" s="241">
        <v>-138203118.65000001</v>
      </c>
      <c r="D121" s="241">
        <v>107809096</v>
      </c>
      <c r="E121" s="241">
        <v>7375939</v>
      </c>
      <c r="F121" s="241">
        <v>-37769961.649999999</v>
      </c>
      <c r="G121" s="241">
        <v>-37769961.649999999</v>
      </c>
      <c r="H121" s="232">
        <v>0</v>
      </c>
      <c r="I121" s="218"/>
      <c r="J121" s="218"/>
      <c r="M121" s="133">
        <f t="shared" si="1"/>
        <v>13</v>
      </c>
    </row>
    <row r="122" spans="1:13" s="133" customFormat="1">
      <c r="A122" s="264" t="s">
        <v>360</v>
      </c>
      <c r="B122" s="265" t="s">
        <v>356</v>
      </c>
      <c r="C122" s="225">
        <v>0</v>
      </c>
      <c r="D122" s="225">
        <v>0</v>
      </c>
      <c r="E122" s="225">
        <v>0</v>
      </c>
      <c r="F122" s="225">
        <v>0</v>
      </c>
      <c r="G122" s="225">
        <v>0</v>
      </c>
      <c r="H122" s="226">
        <v>0</v>
      </c>
      <c r="I122" s="218"/>
      <c r="J122" s="218"/>
      <c r="M122" s="133">
        <f t="shared" si="1"/>
        <v>9</v>
      </c>
    </row>
    <row r="123" spans="1:13" s="133" customFormat="1">
      <c r="A123" s="270" t="s">
        <v>361</v>
      </c>
      <c r="B123" s="271" t="s">
        <v>356</v>
      </c>
      <c r="C123" s="241">
        <v>0</v>
      </c>
      <c r="D123" s="241">
        <v>0</v>
      </c>
      <c r="E123" s="241">
        <v>0</v>
      </c>
      <c r="F123" s="241">
        <v>0</v>
      </c>
      <c r="G123" s="241">
        <v>0</v>
      </c>
      <c r="H123" s="232">
        <v>0</v>
      </c>
      <c r="I123" s="218"/>
      <c r="J123" s="218"/>
      <c r="M123" s="133">
        <f t="shared" si="1"/>
        <v>13</v>
      </c>
    </row>
    <row r="124" spans="1:13" s="133" customFormat="1">
      <c r="A124" s="215" t="s">
        <v>362</v>
      </c>
      <c r="B124" s="216" t="s">
        <v>13</v>
      </c>
      <c r="C124" s="229">
        <v>3694115605.8899999</v>
      </c>
      <c r="D124" s="229">
        <v>2405680769.6300001</v>
      </c>
      <c r="E124" s="229">
        <v>2585237611.6300001</v>
      </c>
      <c r="F124" s="229">
        <v>3873672447.8899999</v>
      </c>
      <c r="G124" s="229">
        <v>1740489571</v>
      </c>
      <c r="H124" s="230">
        <v>2133182876.8900001</v>
      </c>
      <c r="I124" s="218"/>
      <c r="J124" s="218"/>
      <c r="M124" s="133">
        <f t="shared" si="1"/>
        <v>1</v>
      </c>
    </row>
    <row r="125" spans="1:13" s="133" customFormat="1">
      <c r="A125" s="205" t="s">
        <v>18</v>
      </c>
      <c r="B125" s="200" t="s">
        <v>19</v>
      </c>
      <c r="C125" s="242">
        <v>372432014.88999999</v>
      </c>
      <c r="D125" s="242">
        <v>1836739353.6300001</v>
      </c>
      <c r="E125" s="242">
        <v>1782723994.6300001</v>
      </c>
      <c r="F125" s="242">
        <v>318416655.88999999</v>
      </c>
      <c r="G125" s="237">
        <v>111469836</v>
      </c>
      <c r="H125" s="238">
        <v>206946819.88999999</v>
      </c>
      <c r="I125" s="218"/>
      <c r="J125" s="218"/>
      <c r="M125" s="133">
        <f t="shared" si="1"/>
        <v>3</v>
      </c>
    </row>
    <row r="126" spans="1:13" s="133" customFormat="1">
      <c r="A126" s="211" t="s">
        <v>22</v>
      </c>
      <c r="B126" s="208" t="s">
        <v>23</v>
      </c>
      <c r="C126" s="244">
        <v>0</v>
      </c>
      <c r="D126" s="244">
        <v>594010828.75999999</v>
      </c>
      <c r="E126" s="244">
        <v>594010828.75999999</v>
      </c>
      <c r="F126" s="244">
        <v>0</v>
      </c>
      <c r="G126" s="244">
        <v>0</v>
      </c>
      <c r="H126" s="256">
        <v>0</v>
      </c>
      <c r="I126" s="218"/>
      <c r="J126" s="218"/>
      <c r="M126" s="133">
        <f t="shared" si="1"/>
        <v>6</v>
      </c>
    </row>
    <row r="127" spans="1:13" s="133" customFormat="1">
      <c r="A127" s="266" t="s">
        <v>363</v>
      </c>
      <c r="B127" s="267" t="s">
        <v>333</v>
      </c>
      <c r="C127" s="243">
        <v>0</v>
      </c>
      <c r="D127" s="243">
        <v>591965</v>
      </c>
      <c r="E127" s="243">
        <v>591965</v>
      </c>
      <c r="F127" s="243">
        <v>0</v>
      </c>
      <c r="G127" s="243">
        <v>0</v>
      </c>
      <c r="H127" s="254">
        <v>0</v>
      </c>
      <c r="I127" s="218"/>
      <c r="J127" s="218"/>
      <c r="M127" s="133">
        <f t="shared" si="1"/>
        <v>9</v>
      </c>
    </row>
    <row r="128" spans="1:13" s="133" customFormat="1">
      <c r="A128" s="270" t="s">
        <v>364</v>
      </c>
      <c r="B128" s="271" t="s">
        <v>333</v>
      </c>
      <c r="C128" s="241">
        <v>0</v>
      </c>
      <c r="D128" s="241">
        <v>591965</v>
      </c>
      <c r="E128" s="241">
        <v>591965</v>
      </c>
      <c r="F128" s="241">
        <v>0</v>
      </c>
      <c r="G128" s="241">
        <v>0</v>
      </c>
      <c r="H128" s="255">
        <v>0</v>
      </c>
      <c r="I128" s="218"/>
      <c r="J128" s="218"/>
      <c r="M128" s="133">
        <f t="shared" si="1"/>
        <v>13</v>
      </c>
    </row>
    <row r="129" spans="1:13" s="133" customFormat="1">
      <c r="A129" s="266" t="s">
        <v>365</v>
      </c>
      <c r="B129" s="267" t="s">
        <v>366</v>
      </c>
      <c r="C129" s="243">
        <v>0</v>
      </c>
      <c r="D129" s="243">
        <v>593418863.75999999</v>
      </c>
      <c r="E129" s="243">
        <v>593418863.75999999</v>
      </c>
      <c r="F129" s="243">
        <v>0</v>
      </c>
      <c r="G129" s="243">
        <v>0</v>
      </c>
      <c r="H129" s="254">
        <v>0</v>
      </c>
      <c r="I129" s="218"/>
      <c r="J129" s="218"/>
      <c r="M129" s="133">
        <f t="shared" si="1"/>
        <v>9</v>
      </c>
    </row>
    <row r="130" spans="1:13" s="133" customFormat="1">
      <c r="A130" s="270" t="s">
        <v>367</v>
      </c>
      <c r="B130" s="271" t="s">
        <v>368</v>
      </c>
      <c r="C130" s="241">
        <v>0</v>
      </c>
      <c r="D130" s="241">
        <v>593418863.75999999</v>
      </c>
      <c r="E130" s="241">
        <v>593418863.75999999</v>
      </c>
      <c r="F130" s="241">
        <v>0</v>
      </c>
      <c r="G130" s="241">
        <v>0</v>
      </c>
      <c r="H130" s="255">
        <v>0</v>
      </c>
      <c r="I130" s="218"/>
      <c r="J130" s="218"/>
      <c r="M130" s="133">
        <f t="shared" si="1"/>
        <v>13</v>
      </c>
    </row>
    <row r="131" spans="1:13" s="133" customFormat="1">
      <c r="A131" s="211" t="s">
        <v>26</v>
      </c>
      <c r="B131" s="208" t="s">
        <v>27</v>
      </c>
      <c r="C131" s="244">
        <v>82520110</v>
      </c>
      <c r="D131" s="244">
        <v>868395097</v>
      </c>
      <c r="E131" s="244">
        <v>825144182</v>
      </c>
      <c r="F131" s="244">
        <v>39269195</v>
      </c>
      <c r="G131" s="244">
        <v>39269195</v>
      </c>
      <c r="H131" s="245">
        <v>0</v>
      </c>
      <c r="I131" s="218"/>
      <c r="J131" s="218"/>
      <c r="M131" s="133">
        <f t="shared" si="1"/>
        <v>6</v>
      </c>
    </row>
    <row r="132" spans="1:13" s="133" customFormat="1">
      <c r="A132" s="266" t="s">
        <v>369</v>
      </c>
      <c r="B132" s="267" t="s">
        <v>370</v>
      </c>
      <c r="C132" s="243">
        <v>0</v>
      </c>
      <c r="D132" s="243">
        <v>0</v>
      </c>
      <c r="E132" s="243">
        <v>0</v>
      </c>
      <c r="F132" s="243">
        <v>0</v>
      </c>
      <c r="G132" s="243">
        <v>0</v>
      </c>
      <c r="H132" s="234">
        <v>0</v>
      </c>
      <c r="I132" s="218"/>
      <c r="J132" s="218"/>
      <c r="M132" s="133">
        <f t="shared" si="1"/>
        <v>9</v>
      </c>
    </row>
    <row r="133" spans="1:13" s="133" customFormat="1">
      <c r="A133" s="268" t="s">
        <v>371</v>
      </c>
      <c r="B133" s="269" t="s">
        <v>372</v>
      </c>
      <c r="C133" s="227">
        <v>0</v>
      </c>
      <c r="D133" s="227">
        <v>0</v>
      </c>
      <c r="E133" s="227">
        <v>0</v>
      </c>
      <c r="F133" s="227">
        <v>0</v>
      </c>
      <c r="G133" s="227">
        <v>0</v>
      </c>
      <c r="H133" s="228">
        <v>0</v>
      </c>
      <c r="I133" s="218"/>
      <c r="J133" s="218"/>
      <c r="M133" s="133">
        <f t="shared" si="1"/>
        <v>13</v>
      </c>
    </row>
    <row r="134" spans="1:13" s="133" customFormat="1">
      <c r="A134" s="266" t="s">
        <v>373</v>
      </c>
      <c r="B134" s="267" t="s">
        <v>374</v>
      </c>
      <c r="C134" s="243">
        <v>82520110</v>
      </c>
      <c r="D134" s="243">
        <v>868395097</v>
      </c>
      <c r="E134" s="243">
        <v>825092015</v>
      </c>
      <c r="F134" s="243">
        <v>39217028</v>
      </c>
      <c r="G134" s="243">
        <v>39217028</v>
      </c>
      <c r="H134" s="234">
        <v>0</v>
      </c>
      <c r="I134" s="218"/>
      <c r="J134" s="218"/>
      <c r="M134" s="133">
        <f t="shared" si="1"/>
        <v>9</v>
      </c>
    </row>
    <row r="135" spans="1:13" s="133" customFormat="1">
      <c r="A135" s="270" t="s">
        <v>375</v>
      </c>
      <c r="B135" s="271" t="s">
        <v>374</v>
      </c>
      <c r="C135" s="241">
        <v>82520110</v>
      </c>
      <c r="D135" s="241">
        <v>868395097</v>
      </c>
      <c r="E135" s="241">
        <v>825092015</v>
      </c>
      <c r="F135" s="241">
        <v>39217028</v>
      </c>
      <c r="G135" s="241">
        <v>39217028</v>
      </c>
      <c r="H135" s="232">
        <v>0</v>
      </c>
      <c r="I135" s="218"/>
      <c r="J135" s="218"/>
      <c r="M135" s="133">
        <f t="shared" si="1"/>
        <v>13</v>
      </c>
    </row>
    <row r="136" spans="1:13" s="133" customFormat="1">
      <c r="A136" s="266" t="s">
        <v>376</v>
      </c>
      <c r="B136" s="267" t="s">
        <v>377</v>
      </c>
      <c r="C136" s="243">
        <v>0</v>
      </c>
      <c r="D136" s="243">
        <v>0</v>
      </c>
      <c r="E136" s="243">
        <v>52167</v>
      </c>
      <c r="F136" s="243">
        <v>52167</v>
      </c>
      <c r="G136" s="243">
        <v>52167</v>
      </c>
      <c r="H136" s="234">
        <v>0</v>
      </c>
      <c r="I136" s="218"/>
      <c r="J136" s="218"/>
      <c r="M136" s="133">
        <f t="shared" ref="M136:M199" si="2">+LEN(A136)</f>
        <v>9</v>
      </c>
    </row>
    <row r="137" spans="1:13" s="133" customFormat="1" ht="25.5">
      <c r="A137" s="270" t="s">
        <v>378</v>
      </c>
      <c r="B137" s="271" t="s">
        <v>379</v>
      </c>
      <c r="C137" s="241">
        <v>0</v>
      </c>
      <c r="D137" s="241">
        <v>0</v>
      </c>
      <c r="E137" s="241">
        <v>52167</v>
      </c>
      <c r="F137" s="241">
        <v>52167</v>
      </c>
      <c r="G137" s="241">
        <v>52167</v>
      </c>
      <c r="H137" s="232">
        <v>0</v>
      </c>
      <c r="I137" s="218"/>
      <c r="J137" s="218"/>
      <c r="M137" s="133">
        <f t="shared" si="2"/>
        <v>13</v>
      </c>
    </row>
    <row r="138" spans="1:13" s="133" customFormat="1">
      <c r="A138" s="266" t="s">
        <v>380</v>
      </c>
      <c r="B138" s="267" t="s">
        <v>381</v>
      </c>
      <c r="C138" s="243">
        <v>0</v>
      </c>
      <c r="D138" s="243">
        <v>0</v>
      </c>
      <c r="E138" s="243">
        <v>0</v>
      </c>
      <c r="F138" s="243">
        <v>0</v>
      </c>
      <c r="G138" s="243">
        <v>0</v>
      </c>
      <c r="H138" s="234">
        <v>0</v>
      </c>
      <c r="I138" s="218"/>
      <c r="J138" s="218"/>
      <c r="M138" s="133">
        <f t="shared" si="2"/>
        <v>9</v>
      </c>
    </row>
    <row r="139" spans="1:13" s="133" customFormat="1">
      <c r="A139" s="270" t="s">
        <v>382</v>
      </c>
      <c r="B139" s="271" t="s">
        <v>381</v>
      </c>
      <c r="C139" s="241">
        <v>0</v>
      </c>
      <c r="D139" s="241">
        <v>0</v>
      </c>
      <c r="E139" s="241">
        <v>0</v>
      </c>
      <c r="F139" s="241">
        <v>0</v>
      </c>
      <c r="G139" s="241">
        <v>0</v>
      </c>
      <c r="H139" s="232">
        <v>0</v>
      </c>
      <c r="I139" s="218"/>
      <c r="J139" s="218"/>
      <c r="M139" s="133">
        <f t="shared" si="2"/>
        <v>13</v>
      </c>
    </row>
    <row r="140" spans="1:13" s="133" customFormat="1">
      <c r="A140" s="211" t="s">
        <v>30</v>
      </c>
      <c r="B140" s="208" t="s">
        <v>31</v>
      </c>
      <c r="C140" s="244">
        <v>5043402</v>
      </c>
      <c r="D140" s="244">
        <v>128332663</v>
      </c>
      <c r="E140" s="244">
        <v>123289261</v>
      </c>
      <c r="F140" s="244">
        <v>0</v>
      </c>
      <c r="G140" s="244">
        <v>0</v>
      </c>
      <c r="H140" s="245">
        <v>0</v>
      </c>
      <c r="I140" s="218"/>
      <c r="J140" s="218"/>
      <c r="M140" s="133">
        <f t="shared" si="2"/>
        <v>6</v>
      </c>
    </row>
    <row r="141" spans="1:13" s="133" customFormat="1">
      <c r="A141" s="266" t="s">
        <v>383</v>
      </c>
      <c r="B141" s="267" t="s">
        <v>384</v>
      </c>
      <c r="C141" s="243">
        <v>708600</v>
      </c>
      <c r="D141" s="243">
        <v>34846200</v>
      </c>
      <c r="E141" s="243">
        <v>34137600</v>
      </c>
      <c r="F141" s="243">
        <v>0</v>
      </c>
      <c r="G141" s="243">
        <v>0</v>
      </c>
      <c r="H141" s="234">
        <v>0</v>
      </c>
      <c r="I141" s="218"/>
      <c r="J141" s="218"/>
      <c r="M141" s="133">
        <f t="shared" si="2"/>
        <v>9</v>
      </c>
    </row>
    <row r="142" spans="1:13" s="133" customFormat="1">
      <c r="A142" s="270" t="s">
        <v>385</v>
      </c>
      <c r="B142" s="271" t="s">
        <v>384</v>
      </c>
      <c r="C142" s="241">
        <v>708600</v>
      </c>
      <c r="D142" s="241">
        <v>34846200</v>
      </c>
      <c r="E142" s="241">
        <v>34137600</v>
      </c>
      <c r="F142" s="241">
        <v>0</v>
      </c>
      <c r="G142" s="241">
        <v>0</v>
      </c>
      <c r="H142" s="232">
        <v>0</v>
      </c>
      <c r="I142" s="218"/>
      <c r="J142" s="218"/>
      <c r="M142" s="133">
        <f t="shared" si="2"/>
        <v>13</v>
      </c>
    </row>
    <row r="143" spans="1:13" s="133" customFormat="1">
      <c r="A143" s="266" t="s">
        <v>386</v>
      </c>
      <c r="B143" s="267" t="s">
        <v>387</v>
      </c>
      <c r="C143" s="243">
        <v>566600</v>
      </c>
      <c r="D143" s="243">
        <v>20338600</v>
      </c>
      <c r="E143" s="243">
        <v>19772000</v>
      </c>
      <c r="F143" s="243">
        <v>0</v>
      </c>
      <c r="G143" s="243">
        <v>0</v>
      </c>
      <c r="H143" s="234">
        <v>0</v>
      </c>
      <c r="I143" s="218"/>
      <c r="J143" s="218"/>
      <c r="M143" s="133">
        <f t="shared" si="2"/>
        <v>9</v>
      </c>
    </row>
    <row r="144" spans="1:13" s="133" customFormat="1">
      <c r="A144" s="270" t="s">
        <v>388</v>
      </c>
      <c r="B144" s="271" t="s">
        <v>387</v>
      </c>
      <c r="C144" s="241">
        <v>566600</v>
      </c>
      <c r="D144" s="241">
        <v>20338600</v>
      </c>
      <c r="E144" s="241">
        <v>19772000</v>
      </c>
      <c r="F144" s="241">
        <v>0</v>
      </c>
      <c r="G144" s="241">
        <v>0</v>
      </c>
      <c r="H144" s="232">
        <v>0</v>
      </c>
      <c r="I144" s="218"/>
      <c r="J144" s="218"/>
      <c r="M144" s="133">
        <f t="shared" si="2"/>
        <v>13</v>
      </c>
    </row>
    <row r="145" spans="1:13" s="133" customFormat="1">
      <c r="A145" s="266" t="s">
        <v>389</v>
      </c>
      <c r="B145" s="267" t="s">
        <v>390</v>
      </c>
      <c r="C145" s="243">
        <v>0</v>
      </c>
      <c r="D145" s="243">
        <v>5067293</v>
      </c>
      <c r="E145" s="243">
        <v>5067293</v>
      </c>
      <c r="F145" s="243">
        <v>0</v>
      </c>
      <c r="G145" s="243">
        <v>0</v>
      </c>
      <c r="H145" s="234">
        <v>0</v>
      </c>
      <c r="I145" s="218"/>
      <c r="J145" s="218"/>
      <c r="M145" s="133">
        <f t="shared" si="2"/>
        <v>9</v>
      </c>
    </row>
    <row r="146" spans="1:13" s="133" customFormat="1">
      <c r="A146" s="270" t="s">
        <v>391</v>
      </c>
      <c r="B146" s="271" t="s">
        <v>390</v>
      </c>
      <c r="C146" s="241">
        <v>0</v>
      </c>
      <c r="D146" s="241">
        <v>5067293</v>
      </c>
      <c r="E146" s="241">
        <v>5067293</v>
      </c>
      <c r="F146" s="241">
        <v>0</v>
      </c>
      <c r="G146" s="241">
        <v>0</v>
      </c>
      <c r="H146" s="232">
        <v>0</v>
      </c>
      <c r="I146" s="218"/>
      <c r="J146" s="218"/>
      <c r="M146" s="133">
        <f t="shared" si="2"/>
        <v>13</v>
      </c>
    </row>
    <row r="147" spans="1:13" s="133" customFormat="1">
      <c r="A147" s="266" t="s">
        <v>392</v>
      </c>
      <c r="B147" s="267" t="s">
        <v>393</v>
      </c>
      <c r="C147" s="243">
        <v>3768202</v>
      </c>
      <c r="D147" s="243">
        <v>27282660</v>
      </c>
      <c r="E147" s="243">
        <v>23514458</v>
      </c>
      <c r="F147" s="243">
        <v>0</v>
      </c>
      <c r="G147" s="243">
        <v>0</v>
      </c>
      <c r="H147" s="234">
        <v>0</v>
      </c>
      <c r="I147" s="218"/>
      <c r="J147" s="218"/>
      <c r="M147" s="133">
        <f t="shared" si="2"/>
        <v>9</v>
      </c>
    </row>
    <row r="148" spans="1:13" s="133" customFormat="1">
      <c r="A148" s="270" t="s">
        <v>394</v>
      </c>
      <c r="B148" s="271" t="s">
        <v>393</v>
      </c>
      <c r="C148" s="241">
        <v>3768202</v>
      </c>
      <c r="D148" s="241">
        <v>27282660</v>
      </c>
      <c r="E148" s="241">
        <v>23514458</v>
      </c>
      <c r="F148" s="241">
        <v>0</v>
      </c>
      <c r="G148" s="241">
        <v>0</v>
      </c>
      <c r="H148" s="232">
        <v>0</v>
      </c>
      <c r="I148" s="218"/>
      <c r="J148" s="218"/>
      <c r="M148" s="133">
        <f t="shared" si="2"/>
        <v>13</v>
      </c>
    </row>
    <row r="149" spans="1:13" s="133" customFormat="1">
      <c r="A149" s="266" t="s">
        <v>395</v>
      </c>
      <c r="B149" s="267" t="s">
        <v>396</v>
      </c>
      <c r="C149" s="243">
        <v>0</v>
      </c>
      <c r="D149" s="243">
        <v>173531</v>
      </c>
      <c r="E149" s="243">
        <v>173531</v>
      </c>
      <c r="F149" s="243">
        <v>0</v>
      </c>
      <c r="G149" s="243">
        <v>0</v>
      </c>
      <c r="H149" s="234">
        <v>0</v>
      </c>
      <c r="I149" s="218"/>
      <c r="J149" s="218"/>
      <c r="M149" s="133">
        <f t="shared" si="2"/>
        <v>9</v>
      </c>
    </row>
    <row r="150" spans="1:13" s="133" customFormat="1">
      <c r="A150" s="270" t="s">
        <v>397</v>
      </c>
      <c r="B150" s="271" t="s">
        <v>396</v>
      </c>
      <c r="C150" s="241">
        <v>0</v>
      </c>
      <c r="D150" s="241">
        <v>173531</v>
      </c>
      <c r="E150" s="241">
        <v>173531</v>
      </c>
      <c r="F150" s="241">
        <v>0</v>
      </c>
      <c r="G150" s="241">
        <v>0</v>
      </c>
      <c r="H150" s="232">
        <v>0</v>
      </c>
      <c r="I150" s="218"/>
      <c r="J150" s="218"/>
      <c r="M150" s="133">
        <f t="shared" si="2"/>
        <v>13</v>
      </c>
    </row>
    <row r="151" spans="1:13" s="133" customFormat="1">
      <c r="A151" s="266" t="s">
        <v>398</v>
      </c>
      <c r="B151" s="267" t="s">
        <v>399</v>
      </c>
      <c r="C151" s="243">
        <v>0</v>
      </c>
      <c r="D151" s="243">
        <v>914379</v>
      </c>
      <c r="E151" s="243">
        <v>914379</v>
      </c>
      <c r="F151" s="243">
        <v>0</v>
      </c>
      <c r="G151" s="243">
        <v>0</v>
      </c>
      <c r="H151" s="234">
        <v>0</v>
      </c>
      <c r="I151" s="218"/>
      <c r="J151" s="218"/>
      <c r="M151" s="133">
        <f t="shared" si="2"/>
        <v>9</v>
      </c>
    </row>
    <row r="152" spans="1:13" s="133" customFormat="1">
      <c r="A152" s="268" t="s">
        <v>400</v>
      </c>
      <c r="B152" s="269" t="s">
        <v>399</v>
      </c>
      <c r="C152" s="227">
        <v>0</v>
      </c>
      <c r="D152" s="227">
        <v>914379</v>
      </c>
      <c r="E152" s="227">
        <v>914379</v>
      </c>
      <c r="F152" s="227">
        <v>0</v>
      </c>
      <c r="G152" s="227">
        <v>0</v>
      </c>
      <c r="H152" s="228">
        <v>0</v>
      </c>
      <c r="I152" s="218"/>
      <c r="J152" s="218"/>
      <c r="M152" s="133">
        <f t="shared" si="2"/>
        <v>13</v>
      </c>
    </row>
    <row r="153" spans="1:13" s="133" customFormat="1" ht="25.5">
      <c r="A153" s="264" t="s">
        <v>401</v>
      </c>
      <c r="B153" s="265" t="s">
        <v>402</v>
      </c>
      <c r="C153" s="225">
        <v>0</v>
      </c>
      <c r="D153" s="225">
        <v>39710000</v>
      </c>
      <c r="E153" s="225">
        <v>39710000</v>
      </c>
      <c r="F153" s="225">
        <v>0</v>
      </c>
      <c r="G153" s="225">
        <v>0</v>
      </c>
      <c r="H153" s="226">
        <v>0</v>
      </c>
      <c r="I153" s="218"/>
      <c r="J153" s="218"/>
      <c r="M153" s="133">
        <f t="shared" si="2"/>
        <v>9</v>
      </c>
    </row>
    <row r="154" spans="1:13" s="133" customFormat="1" ht="25.5">
      <c r="A154" s="270" t="s">
        <v>403</v>
      </c>
      <c r="B154" s="271" t="s">
        <v>402</v>
      </c>
      <c r="C154" s="241">
        <v>0</v>
      </c>
      <c r="D154" s="241">
        <v>39710000</v>
      </c>
      <c r="E154" s="241">
        <v>39710000</v>
      </c>
      <c r="F154" s="241">
        <v>0</v>
      </c>
      <c r="G154" s="241">
        <v>0</v>
      </c>
      <c r="H154" s="232">
        <v>0</v>
      </c>
      <c r="I154" s="218"/>
      <c r="J154" s="218"/>
      <c r="M154" s="133">
        <f t="shared" si="2"/>
        <v>13</v>
      </c>
    </row>
    <row r="155" spans="1:13" s="133" customFormat="1">
      <c r="A155" s="266" t="s">
        <v>404</v>
      </c>
      <c r="B155" s="267" t="s">
        <v>405</v>
      </c>
      <c r="C155" s="243">
        <v>0</v>
      </c>
      <c r="D155" s="243">
        <v>0</v>
      </c>
      <c r="E155" s="243">
        <v>0</v>
      </c>
      <c r="F155" s="243">
        <v>0</v>
      </c>
      <c r="G155" s="243">
        <v>0</v>
      </c>
      <c r="H155" s="234">
        <v>0</v>
      </c>
      <c r="I155" s="218"/>
      <c r="J155" s="218"/>
      <c r="M155" s="133">
        <f t="shared" si="2"/>
        <v>9</v>
      </c>
    </row>
    <row r="156" spans="1:13" s="133" customFormat="1">
      <c r="A156" s="270" t="s">
        <v>406</v>
      </c>
      <c r="B156" s="271" t="s">
        <v>405</v>
      </c>
      <c r="C156" s="241">
        <v>0</v>
      </c>
      <c r="D156" s="241">
        <v>0</v>
      </c>
      <c r="E156" s="241">
        <v>0</v>
      </c>
      <c r="F156" s="241">
        <v>0</v>
      </c>
      <c r="G156" s="241">
        <v>0</v>
      </c>
      <c r="H156" s="232">
        <v>0</v>
      </c>
      <c r="I156" s="218"/>
      <c r="J156" s="218"/>
      <c r="M156" s="133">
        <f t="shared" si="2"/>
        <v>13</v>
      </c>
    </row>
    <row r="157" spans="1:13" s="133" customFormat="1">
      <c r="A157" s="211" t="s">
        <v>34</v>
      </c>
      <c r="B157" s="208" t="s">
        <v>35</v>
      </c>
      <c r="C157" s="244">
        <v>77921683</v>
      </c>
      <c r="D157" s="244">
        <v>73077000</v>
      </c>
      <c r="E157" s="244">
        <v>67355958</v>
      </c>
      <c r="F157" s="244">
        <v>72200641</v>
      </c>
      <c r="G157" s="244">
        <v>72200641</v>
      </c>
      <c r="H157" s="245">
        <v>0</v>
      </c>
      <c r="I157" s="218"/>
      <c r="J157" s="218"/>
      <c r="M157" s="133">
        <f t="shared" si="2"/>
        <v>6</v>
      </c>
    </row>
    <row r="158" spans="1:13" s="133" customFormat="1">
      <c r="A158" s="266" t="s">
        <v>407</v>
      </c>
      <c r="B158" s="267" t="s">
        <v>408</v>
      </c>
      <c r="C158" s="243">
        <v>11348808</v>
      </c>
      <c r="D158" s="243">
        <v>11349000</v>
      </c>
      <c r="E158" s="243">
        <v>5820677</v>
      </c>
      <c r="F158" s="243">
        <v>5820485</v>
      </c>
      <c r="G158" s="243">
        <v>5820485</v>
      </c>
      <c r="H158" s="234">
        <v>0</v>
      </c>
      <c r="I158" s="218"/>
      <c r="J158" s="218"/>
      <c r="M158" s="133">
        <f t="shared" si="2"/>
        <v>9</v>
      </c>
    </row>
    <row r="159" spans="1:13" s="133" customFormat="1">
      <c r="A159" s="270" t="s">
        <v>409</v>
      </c>
      <c r="B159" s="271" t="s">
        <v>410</v>
      </c>
      <c r="C159" s="241">
        <v>107613808</v>
      </c>
      <c r="D159" s="241">
        <v>0</v>
      </c>
      <c r="E159" s="241">
        <v>5820677</v>
      </c>
      <c r="F159" s="241">
        <v>113434485</v>
      </c>
      <c r="G159" s="241">
        <v>113434485</v>
      </c>
      <c r="H159" s="232">
        <v>0</v>
      </c>
      <c r="I159" s="218"/>
      <c r="J159" s="218"/>
      <c r="M159" s="133">
        <f t="shared" si="2"/>
        <v>13</v>
      </c>
    </row>
    <row r="160" spans="1:13" s="133" customFormat="1">
      <c r="A160" s="270" t="s">
        <v>411</v>
      </c>
      <c r="B160" s="271" t="s">
        <v>412</v>
      </c>
      <c r="C160" s="241">
        <v>-96265000</v>
      </c>
      <c r="D160" s="241">
        <v>11349000</v>
      </c>
      <c r="E160" s="241">
        <v>0</v>
      </c>
      <c r="F160" s="241">
        <v>-107614000</v>
      </c>
      <c r="G160" s="241">
        <v>-107614000</v>
      </c>
      <c r="H160" s="232">
        <v>0</v>
      </c>
      <c r="I160" s="218"/>
      <c r="J160" s="218"/>
      <c r="M160" s="133">
        <f t="shared" si="2"/>
        <v>13</v>
      </c>
    </row>
    <row r="161" spans="1:13" s="133" customFormat="1">
      <c r="A161" s="266" t="s">
        <v>413</v>
      </c>
      <c r="B161" s="267" t="s">
        <v>414</v>
      </c>
      <c r="C161" s="243">
        <v>68873</v>
      </c>
      <c r="D161" s="243">
        <v>69000</v>
      </c>
      <c r="E161" s="243">
        <v>430933</v>
      </c>
      <c r="F161" s="243">
        <v>430806</v>
      </c>
      <c r="G161" s="243">
        <v>430806</v>
      </c>
      <c r="H161" s="234">
        <v>0</v>
      </c>
      <c r="I161" s="218"/>
      <c r="J161" s="218"/>
      <c r="M161" s="133">
        <f t="shared" si="2"/>
        <v>9</v>
      </c>
    </row>
    <row r="162" spans="1:13" s="133" customFormat="1">
      <c r="A162" s="270" t="s">
        <v>415</v>
      </c>
      <c r="B162" s="271" t="s">
        <v>410</v>
      </c>
      <c r="C162" s="241">
        <v>15190873</v>
      </c>
      <c r="D162" s="241">
        <v>0</v>
      </c>
      <c r="E162" s="241">
        <v>430933</v>
      </c>
      <c r="F162" s="241">
        <v>15621806</v>
      </c>
      <c r="G162" s="241">
        <v>15621806</v>
      </c>
      <c r="H162" s="232">
        <v>0</v>
      </c>
      <c r="I162" s="218"/>
      <c r="J162" s="218"/>
      <c r="M162" s="133">
        <f t="shared" si="2"/>
        <v>13</v>
      </c>
    </row>
    <row r="163" spans="1:13" s="133" customFormat="1">
      <c r="A163" s="270" t="s">
        <v>416</v>
      </c>
      <c r="B163" s="271" t="s">
        <v>412</v>
      </c>
      <c r="C163" s="241">
        <v>-15122000</v>
      </c>
      <c r="D163" s="241">
        <v>69000</v>
      </c>
      <c r="E163" s="241">
        <v>0</v>
      </c>
      <c r="F163" s="241">
        <v>-15191000</v>
      </c>
      <c r="G163" s="241">
        <v>-15191000</v>
      </c>
      <c r="H163" s="232">
        <v>0</v>
      </c>
      <c r="I163" s="218"/>
      <c r="J163" s="218"/>
      <c r="M163" s="133">
        <f t="shared" si="2"/>
        <v>13</v>
      </c>
    </row>
    <row r="164" spans="1:13" s="133" customFormat="1">
      <c r="A164" s="266" t="s">
        <v>417</v>
      </c>
      <c r="B164" s="267" t="s">
        <v>418</v>
      </c>
      <c r="C164" s="243">
        <v>968</v>
      </c>
      <c r="D164" s="243">
        <v>0</v>
      </c>
      <c r="E164" s="243">
        <v>0</v>
      </c>
      <c r="F164" s="243">
        <v>968</v>
      </c>
      <c r="G164" s="243">
        <v>968</v>
      </c>
      <c r="H164" s="234">
        <v>0</v>
      </c>
      <c r="I164" s="218"/>
      <c r="J164" s="218"/>
      <c r="M164" s="133">
        <f t="shared" si="2"/>
        <v>9</v>
      </c>
    </row>
    <row r="165" spans="1:13" s="133" customFormat="1">
      <c r="A165" s="270" t="s">
        <v>419</v>
      </c>
      <c r="B165" s="271" t="s">
        <v>410</v>
      </c>
      <c r="C165" s="241">
        <v>4916968</v>
      </c>
      <c r="D165" s="241">
        <v>0</v>
      </c>
      <c r="E165" s="241">
        <v>0</v>
      </c>
      <c r="F165" s="241">
        <v>4916968</v>
      </c>
      <c r="G165" s="241">
        <v>4916968</v>
      </c>
      <c r="H165" s="232">
        <v>0</v>
      </c>
      <c r="I165" s="218"/>
      <c r="J165" s="218"/>
      <c r="M165" s="133">
        <f t="shared" si="2"/>
        <v>13</v>
      </c>
    </row>
    <row r="166" spans="1:13" s="133" customFormat="1">
      <c r="A166" s="270" t="s">
        <v>420</v>
      </c>
      <c r="B166" s="271" t="s">
        <v>412</v>
      </c>
      <c r="C166" s="241">
        <v>-4916000</v>
      </c>
      <c r="D166" s="241">
        <v>0</v>
      </c>
      <c r="E166" s="241">
        <v>0</v>
      </c>
      <c r="F166" s="241">
        <v>-4916000</v>
      </c>
      <c r="G166" s="241">
        <v>-4916000</v>
      </c>
      <c r="H166" s="232">
        <v>0</v>
      </c>
      <c r="I166" s="218"/>
      <c r="J166" s="218"/>
      <c r="M166" s="133">
        <f t="shared" si="2"/>
        <v>13</v>
      </c>
    </row>
    <row r="167" spans="1:13" s="133" customFormat="1">
      <c r="A167" s="266" t="s">
        <v>421</v>
      </c>
      <c r="B167" s="267" t="s">
        <v>422</v>
      </c>
      <c r="C167" s="243">
        <v>55850638</v>
      </c>
      <c r="D167" s="243">
        <v>56196000</v>
      </c>
      <c r="E167" s="243">
        <v>51101000</v>
      </c>
      <c r="F167" s="243">
        <v>50755638</v>
      </c>
      <c r="G167" s="243">
        <v>50755638</v>
      </c>
      <c r="H167" s="234">
        <v>0</v>
      </c>
      <c r="I167" s="218"/>
      <c r="J167" s="218"/>
      <c r="M167" s="133">
        <f t="shared" si="2"/>
        <v>9</v>
      </c>
    </row>
    <row r="168" spans="1:13" s="133" customFormat="1">
      <c r="A168" s="270" t="s">
        <v>423</v>
      </c>
      <c r="B168" s="271" t="s">
        <v>410</v>
      </c>
      <c r="C168" s="241">
        <v>338570638</v>
      </c>
      <c r="D168" s="241">
        <v>0</v>
      </c>
      <c r="E168" s="241">
        <v>51101000</v>
      </c>
      <c r="F168" s="241">
        <v>389671638</v>
      </c>
      <c r="G168" s="241">
        <v>389671638</v>
      </c>
      <c r="H168" s="232">
        <v>0</v>
      </c>
      <c r="I168" s="218"/>
      <c r="J168" s="218"/>
      <c r="M168" s="133">
        <f t="shared" si="2"/>
        <v>13</v>
      </c>
    </row>
    <row r="169" spans="1:13" s="133" customFormat="1">
      <c r="A169" s="270" t="s">
        <v>424</v>
      </c>
      <c r="B169" s="271" t="s">
        <v>412</v>
      </c>
      <c r="C169" s="241">
        <v>-282720000</v>
      </c>
      <c r="D169" s="241">
        <v>56196000</v>
      </c>
      <c r="E169" s="241">
        <v>0</v>
      </c>
      <c r="F169" s="241">
        <v>-338916000</v>
      </c>
      <c r="G169" s="241">
        <v>-338916000</v>
      </c>
      <c r="H169" s="232">
        <v>0</v>
      </c>
      <c r="I169" s="218"/>
      <c r="J169" s="218"/>
      <c r="M169" s="133">
        <f t="shared" si="2"/>
        <v>13</v>
      </c>
    </row>
    <row r="170" spans="1:13" s="133" customFormat="1">
      <c r="A170" s="266" t="s">
        <v>425</v>
      </c>
      <c r="B170" s="267" t="s">
        <v>426</v>
      </c>
      <c r="C170" s="243">
        <v>5462863</v>
      </c>
      <c r="D170" s="243">
        <v>5463000</v>
      </c>
      <c r="E170" s="243">
        <v>4597437</v>
      </c>
      <c r="F170" s="243">
        <v>4597300</v>
      </c>
      <c r="G170" s="243">
        <v>4597300</v>
      </c>
      <c r="H170" s="234">
        <v>0</v>
      </c>
      <c r="I170" s="218"/>
      <c r="J170" s="218"/>
      <c r="M170" s="133">
        <f t="shared" si="2"/>
        <v>9</v>
      </c>
    </row>
    <row r="171" spans="1:13" s="133" customFormat="1">
      <c r="A171" s="270" t="s">
        <v>427</v>
      </c>
      <c r="B171" s="271" t="s">
        <v>428</v>
      </c>
      <c r="C171" s="241">
        <v>69364176</v>
      </c>
      <c r="D171" s="241">
        <v>0</v>
      </c>
      <c r="E171" s="241">
        <v>4597437</v>
      </c>
      <c r="F171" s="241">
        <v>73961613</v>
      </c>
      <c r="G171" s="241">
        <v>73961613</v>
      </c>
      <c r="H171" s="232">
        <v>0</v>
      </c>
      <c r="I171" s="218"/>
      <c r="J171" s="218"/>
      <c r="M171" s="133">
        <f t="shared" si="2"/>
        <v>13</v>
      </c>
    </row>
    <row r="172" spans="1:13" s="133" customFormat="1">
      <c r="A172" s="270" t="s">
        <v>429</v>
      </c>
      <c r="B172" s="271" t="s">
        <v>430</v>
      </c>
      <c r="C172" s="241">
        <v>-63901313</v>
      </c>
      <c r="D172" s="241">
        <v>5463000</v>
      </c>
      <c r="E172" s="241">
        <v>0</v>
      </c>
      <c r="F172" s="241">
        <v>-69364313</v>
      </c>
      <c r="G172" s="241">
        <v>-69364313</v>
      </c>
      <c r="H172" s="232">
        <v>0</v>
      </c>
      <c r="I172" s="218"/>
      <c r="J172" s="218"/>
      <c r="M172" s="133">
        <f t="shared" si="2"/>
        <v>13</v>
      </c>
    </row>
    <row r="173" spans="1:13" s="133" customFormat="1" ht="25.5">
      <c r="A173" s="270" t="s">
        <v>431</v>
      </c>
      <c r="B173" s="271" t="s">
        <v>432</v>
      </c>
      <c r="C173" s="241">
        <v>154687</v>
      </c>
      <c r="D173" s="241">
        <v>0</v>
      </c>
      <c r="E173" s="241">
        <v>0</v>
      </c>
      <c r="F173" s="241">
        <v>154687</v>
      </c>
      <c r="G173" s="241">
        <v>154687</v>
      </c>
      <c r="H173" s="232">
        <v>0</v>
      </c>
      <c r="I173" s="218"/>
      <c r="J173" s="218"/>
      <c r="M173" s="133">
        <f t="shared" si="2"/>
        <v>13</v>
      </c>
    </row>
    <row r="174" spans="1:13" s="133" customFormat="1" ht="25.5">
      <c r="A174" s="270" t="s">
        <v>433</v>
      </c>
      <c r="B174" s="271" t="s">
        <v>434</v>
      </c>
      <c r="C174" s="241">
        <v>-154687</v>
      </c>
      <c r="D174" s="241">
        <v>0</v>
      </c>
      <c r="E174" s="241">
        <v>0</v>
      </c>
      <c r="F174" s="241">
        <v>-154687</v>
      </c>
      <c r="G174" s="241">
        <v>-154687</v>
      </c>
      <c r="H174" s="232">
        <v>0</v>
      </c>
      <c r="I174" s="218"/>
      <c r="J174" s="218"/>
      <c r="M174" s="133">
        <f t="shared" si="2"/>
        <v>13</v>
      </c>
    </row>
    <row r="175" spans="1:13" s="133" customFormat="1">
      <c r="A175" s="266" t="s">
        <v>435</v>
      </c>
      <c r="B175" s="267" t="s">
        <v>436</v>
      </c>
      <c r="C175" s="243">
        <v>453</v>
      </c>
      <c r="D175" s="243">
        <v>0</v>
      </c>
      <c r="E175" s="243">
        <v>0</v>
      </c>
      <c r="F175" s="243">
        <v>453</v>
      </c>
      <c r="G175" s="243">
        <v>453</v>
      </c>
      <c r="H175" s="234">
        <v>0</v>
      </c>
      <c r="I175" s="218"/>
      <c r="J175" s="218"/>
      <c r="M175" s="133">
        <f t="shared" si="2"/>
        <v>9</v>
      </c>
    </row>
    <row r="176" spans="1:13" s="133" customFormat="1">
      <c r="A176" s="270" t="s">
        <v>437</v>
      </c>
      <c r="B176" s="271" t="s">
        <v>410</v>
      </c>
      <c r="C176" s="241">
        <v>24096453</v>
      </c>
      <c r="D176" s="241">
        <v>0</v>
      </c>
      <c r="E176" s="241">
        <v>0</v>
      </c>
      <c r="F176" s="241">
        <v>24096453</v>
      </c>
      <c r="G176" s="241">
        <v>24096453</v>
      </c>
      <c r="H176" s="232">
        <v>0</v>
      </c>
      <c r="I176" s="218"/>
      <c r="J176" s="218"/>
      <c r="M176" s="133">
        <f t="shared" si="2"/>
        <v>13</v>
      </c>
    </row>
    <row r="177" spans="1:13" s="133" customFormat="1">
      <c r="A177" s="270" t="s">
        <v>438</v>
      </c>
      <c r="B177" s="271" t="s">
        <v>412</v>
      </c>
      <c r="C177" s="241">
        <v>-24096000</v>
      </c>
      <c r="D177" s="241">
        <v>0</v>
      </c>
      <c r="E177" s="241">
        <v>0</v>
      </c>
      <c r="F177" s="241">
        <v>-24096000</v>
      </c>
      <c r="G177" s="241">
        <v>-24096000</v>
      </c>
      <c r="H177" s="232">
        <v>0</v>
      </c>
      <c r="I177" s="218"/>
      <c r="J177" s="218"/>
      <c r="M177" s="133">
        <f t="shared" si="2"/>
        <v>13</v>
      </c>
    </row>
    <row r="178" spans="1:13" s="133" customFormat="1" ht="25.5">
      <c r="A178" s="266" t="s">
        <v>439</v>
      </c>
      <c r="B178" s="267" t="s">
        <v>440</v>
      </c>
      <c r="C178" s="243">
        <v>5189080</v>
      </c>
      <c r="D178" s="243">
        <v>0</v>
      </c>
      <c r="E178" s="243">
        <v>5405911</v>
      </c>
      <c r="F178" s="243">
        <v>10594991</v>
      </c>
      <c r="G178" s="243">
        <v>10594991</v>
      </c>
      <c r="H178" s="234">
        <v>0</v>
      </c>
      <c r="I178" s="218"/>
      <c r="J178" s="218"/>
      <c r="M178" s="133">
        <f t="shared" si="2"/>
        <v>9</v>
      </c>
    </row>
    <row r="179" spans="1:13" s="133" customFormat="1">
      <c r="A179" s="270" t="s">
        <v>441</v>
      </c>
      <c r="B179" s="271" t="s">
        <v>410</v>
      </c>
      <c r="C179" s="241">
        <v>54873506</v>
      </c>
      <c r="D179" s="241">
        <v>0</v>
      </c>
      <c r="E179" s="241">
        <v>5405911</v>
      </c>
      <c r="F179" s="241">
        <v>60279417</v>
      </c>
      <c r="G179" s="241">
        <v>60279417</v>
      </c>
      <c r="H179" s="232">
        <v>0</v>
      </c>
      <c r="I179" s="218"/>
      <c r="J179" s="218"/>
      <c r="M179" s="133">
        <f t="shared" si="2"/>
        <v>13</v>
      </c>
    </row>
    <row r="180" spans="1:13" s="133" customFormat="1">
      <c r="A180" s="270" t="s">
        <v>442</v>
      </c>
      <c r="B180" s="271" t="s">
        <v>412</v>
      </c>
      <c r="C180" s="241">
        <v>-49684426</v>
      </c>
      <c r="D180" s="241">
        <v>0</v>
      </c>
      <c r="E180" s="241">
        <v>0</v>
      </c>
      <c r="F180" s="241">
        <v>-49684426</v>
      </c>
      <c r="G180" s="241">
        <v>-49684426</v>
      </c>
      <c r="H180" s="232">
        <v>0</v>
      </c>
      <c r="I180" s="218"/>
      <c r="J180" s="218"/>
      <c r="M180" s="133">
        <f t="shared" si="2"/>
        <v>13</v>
      </c>
    </row>
    <row r="181" spans="1:13" s="133" customFormat="1" ht="25.5">
      <c r="A181" s="264" t="s">
        <v>443</v>
      </c>
      <c r="B181" s="265" t="s">
        <v>444</v>
      </c>
      <c r="C181" s="225">
        <v>0</v>
      </c>
      <c r="D181" s="225">
        <v>0</v>
      </c>
      <c r="E181" s="225">
        <v>0</v>
      </c>
      <c r="F181" s="225">
        <v>0</v>
      </c>
      <c r="G181" s="225">
        <v>0</v>
      </c>
      <c r="H181" s="226">
        <v>0</v>
      </c>
      <c r="I181" s="218"/>
      <c r="J181" s="218"/>
      <c r="M181" s="133">
        <f t="shared" si="2"/>
        <v>9</v>
      </c>
    </row>
    <row r="182" spans="1:13" s="133" customFormat="1">
      <c r="A182" s="268" t="s">
        <v>445</v>
      </c>
      <c r="B182" s="269" t="s">
        <v>410</v>
      </c>
      <c r="C182" s="227">
        <v>0</v>
      </c>
      <c r="D182" s="227">
        <v>0</v>
      </c>
      <c r="E182" s="227">
        <v>0</v>
      </c>
      <c r="F182" s="227">
        <v>0</v>
      </c>
      <c r="G182" s="227">
        <v>0</v>
      </c>
      <c r="H182" s="228">
        <v>0</v>
      </c>
      <c r="I182" s="218"/>
      <c r="J182" s="218"/>
      <c r="M182" s="133">
        <f t="shared" si="2"/>
        <v>13</v>
      </c>
    </row>
    <row r="183" spans="1:13" s="133" customFormat="1">
      <c r="A183" s="270" t="s">
        <v>446</v>
      </c>
      <c r="B183" s="271" t="s">
        <v>412</v>
      </c>
      <c r="C183" s="241">
        <v>0</v>
      </c>
      <c r="D183" s="241">
        <v>0</v>
      </c>
      <c r="E183" s="241">
        <v>0</v>
      </c>
      <c r="F183" s="241">
        <v>0</v>
      </c>
      <c r="G183" s="241">
        <v>0</v>
      </c>
      <c r="H183" s="232">
        <v>0</v>
      </c>
      <c r="I183" s="218"/>
      <c r="J183" s="218"/>
      <c r="M183" s="133">
        <f t="shared" si="2"/>
        <v>13</v>
      </c>
    </row>
    <row r="184" spans="1:13" s="133" customFormat="1">
      <c r="A184" s="266" t="s">
        <v>447</v>
      </c>
      <c r="B184" s="267" t="s">
        <v>448</v>
      </c>
      <c r="C184" s="243">
        <v>0</v>
      </c>
      <c r="D184" s="243">
        <v>0</v>
      </c>
      <c r="E184" s="243">
        <v>0</v>
      </c>
      <c r="F184" s="243">
        <v>0</v>
      </c>
      <c r="G184" s="243">
        <v>0</v>
      </c>
      <c r="H184" s="234">
        <v>0</v>
      </c>
      <c r="I184" s="218"/>
      <c r="J184" s="218"/>
      <c r="M184" s="133">
        <f t="shared" si="2"/>
        <v>9</v>
      </c>
    </row>
    <row r="185" spans="1:13" s="133" customFormat="1">
      <c r="A185" s="268" t="s">
        <v>449</v>
      </c>
      <c r="B185" s="269" t="s">
        <v>410</v>
      </c>
      <c r="C185" s="227">
        <v>0</v>
      </c>
      <c r="D185" s="227">
        <v>0</v>
      </c>
      <c r="E185" s="227">
        <v>0</v>
      </c>
      <c r="F185" s="227">
        <v>0</v>
      </c>
      <c r="G185" s="227">
        <v>0</v>
      </c>
      <c r="H185" s="228">
        <v>0</v>
      </c>
      <c r="I185" s="218"/>
      <c r="J185" s="218"/>
      <c r="M185" s="133">
        <f t="shared" si="2"/>
        <v>13</v>
      </c>
    </row>
    <row r="186" spans="1:13" s="133" customFormat="1">
      <c r="A186" s="268" t="s">
        <v>450</v>
      </c>
      <c r="B186" s="269" t="s">
        <v>412</v>
      </c>
      <c r="C186" s="227">
        <v>0</v>
      </c>
      <c r="D186" s="227">
        <v>0</v>
      </c>
      <c r="E186" s="227">
        <v>0</v>
      </c>
      <c r="F186" s="227">
        <v>0</v>
      </c>
      <c r="G186" s="227">
        <v>0</v>
      </c>
      <c r="H186" s="228">
        <v>0</v>
      </c>
      <c r="I186" s="218"/>
      <c r="J186" s="218"/>
      <c r="M186" s="133">
        <f t="shared" si="2"/>
        <v>13</v>
      </c>
    </row>
    <row r="187" spans="1:13" s="133" customFormat="1">
      <c r="A187" s="264" t="s">
        <v>451</v>
      </c>
      <c r="B187" s="265" t="s">
        <v>452</v>
      </c>
      <c r="C187" s="225">
        <v>0</v>
      </c>
      <c r="D187" s="225">
        <v>0</v>
      </c>
      <c r="E187" s="225">
        <v>0</v>
      </c>
      <c r="F187" s="225">
        <v>0</v>
      </c>
      <c r="G187" s="225">
        <v>0</v>
      </c>
      <c r="H187" s="226">
        <v>0</v>
      </c>
      <c r="I187" s="218"/>
      <c r="J187" s="218"/>
      <c r="M187" s="133">
        <f t="shared" si="2"/>
        <v>9</v>
      </c>
    </row>
    <row r="188" spans="1:13" s="133" customFormat="1">
      <c r="A188" s="270" t="s">
        <v>453</v>
      </c>
      <c r="B188" s="271" t="s">
        <v>410</v>
      </c>
      <c r="C188" s="241">
        <v>0</v>
      </c>
      <c r="D188" s="241">
        <v>0</v>
      </c>
      <c r="E188" s="241">
        <v>0</v>
      </c>
      <c r="F188" s="241">
        <v>0</v>
      </c>
      <c r="G188" s="241">
        <v>0</v>
      </c>
      <c r="H188" s="232">
        <v>0</v>
      </c>
      <c r="I188" s="218"/>
      <c r="J188" s="218"/>
      <c r="M188" s="133">
        <f t="shared" si="2"/>
        <v>13</v>
      </c>
    </row>
    <row r="189" spans="1:13" s="133" customFormat="1">
      <c r="A189" s="270" t="s">
        <v>454</v>
      </c>
      <c r="B189" s="271" t="s">
        <v>412</v>
      </c>
      <c r="C189" s="241">
        <v>0</v>
      </c>
      <c r="D189" s="241">
        <v>0</v>
      </c>
      <c r="E189" s="241">
        <v>0</v>
      </c>
      <c r="F189" s="241">
        <v>0</v>
      </c>
      <c r="G189" s="241">
        <v>0</v>
      </c>
      <c r="H189" s="232">
        <v>0</v>
      </c>
      <c r="I189" s="218"/>
      <c r="J189" s="218"/>
      <c r="M189" s="133">
        <f t="shared" si="2"/>
        <v>13</v>
      </c>
    </row>
    <row r="190" spans="1:13" s="133" customFormat="1">
      <c r="A190" s="210" t="s">
        <v>455</v>
      </c>
      <c r="B190" s="207" t="s">
        <v>189</v>
      </c>
      <c r="C190" s="239">
        <v>0</v>
      </c>
      <c r="D190" s="239">
        <v>0</v>
      </c>
      <c r="E190" s="239">
        <v>0</v>
      </c>
      <c r="F190" s="239">
        <v>0</v>
      </c>
      <c r="G190" s="239">
        <v>0</v>
      </c>
      <c r="H190" s="240">
        <v>0</v>
      </c>
      <c r="I190" s="218"/>
      <c r="J190" s="218"/>
      <c r="M190" s="133">
        <f t="shared" si="2"/>
        <v>6</v>
      </c>
    </row>
    <row r="191" spans="1:13" s="133" customFormat="1">
      <c r="A191" s="266" t="s">
        <v>456</v>
      </c>
      <c r="B191" s="267" t="s">
        <v>457</v>
      </c>
      <c r="C191" s="243">
        <v>0</v>
      </c>
      <c r="D191" s="243">
        <v>0</v>
      </c>
      <c r="E191" s="243">
        <v>0</v>
      </c>
      <c r="F191" s="243">
        <v>0</v>
      </c>
      <c r="G191" s="243">
        <v>0</v>
      </c>
      <c r="H191" s="234">
        <v>0</v>
      </c>
      <c r="I191" s="218"/>
      <c r="J191" s="218"/>
      <c r="M191" s="133">
        <f t="shared" si="2"/>
        <v>9</v>
      </c>
    </row>
    <row r="192" spans="1:13" s="133" customFormat="1">
      <c r="A192" s="270" t="s">
        <v>458</v>
      </c>
      <c r="B192" s="271" t="s">
        <v>457</v>
      </c>
      <c r="C192" s="241">
        <v>0</v>
      </c>
      <c r="D192" s="241">
        <v>0</v>
      </c>
      <c r="E192" s="241">
        <v>0</v>
      </c>
      <c r="F192" s="241">
        <v>0</v>
      </c>
      <c r="G192" s="241">
        <v>0</v>
      </c>
      <c r="H192" s="232">
        <v>0</v>
      </c>
      <c r="I192" s="218"/>
      <c r="J192" s="218"/>
      <c r="M192" s="133">
        <f t="shared" si="2"/>
        <v>13</v>
      </c>
    </row>
    <row r="193" spans="1:13" s="133" customFormat="1">
      <c r="A193" s="266" t="s">
        <v>459</v>
      </c>
      <c r="B193" s="267" t="s">
        <v>460</v>
      </c>
      <c r="C193" s="243">
        <v>0</v>
      </c>
      <c r="D193" s="243">
        <v>0</v>
      </c>
      <c r="E193" s="243">
        <v>0</v>
      </c>
      <c r="F193" s="243">
        <v>0</v>
      </c>
      <c r="G193" s="243">
        <v>0</v>
      </c>
      <c r="H193" s="234">
        <v>0</v>
      </c>
      <c r="I193" s="218"/>
      <c r="J193" s="218"/>
      <c r="M193" s="133">
        <f t="shared" si="2"/>
        <v>9</v>
      </c>
    </row>
    <row r="194" spans="1:13" s="133" customFormat="1">
      <c r="A194" s="270" t="s">
        <v>461</v>
      </c>
      <c r="B194" s="271" t="s">
        <v>460</v>
      </c>
      <c r="C194" s="241">
        <v>0</v>
      </c>
      <c r="D194" s="241">
        <v>0</v>
      </c>
      <c r="E194" s="241">
        <v>0</v>
      </c>
      <c r="F194" s="241">
        <v>0</v>
      </c>
      <c r="G194" s="241">
        <v>0</v>
      </c>
      <c r="H194" s="232">
        <v>0</v>
      </c>
      <c r="I194" s="218"/>
      <c r="J194" s="218"/>
      <c r="M194" s="133">
        <f t="shared" si="2"/>
        <v>13</v>
      </c>
    </row>
    <row r="195" spans="1:13" s="133" customFormat="1">
      <c r="A195" s="266" t="s">
        <v>462</v>
      </c>
      <c r="B195" s="267" t="s">
        <v>463</v>
      </c>
      <c r="C195" s="243">
        <v>0</v>
      </c>
      <c r="D195" s="243">
        <v>0</v>
      </c>
      <c r="E195" s="243">
        <v>0</v>
      </c>
      <c r="F195" s="243">
        <v>0</v>
      </c>
      <c r="G195" s="243">
        <v>0</v>
      </c>
      <c r="H195" s="234">
        <v>0</v>
      </c>
      <c r="I195" s="218"/>
      <c r="J195" s="218"/>
      <c r="M195" s="133">
        <f t="shared" si="2"/>
        <v>9</v>
      </c>
    </row>
    <row r="196" spans="1:13" s="133" customFormat="1">
      <c r="A196" s="270" t="s">
        <v>464</v>
      </c>
      <c r="B196" s="271" t="s">
        <v>463</v>
      </c>
      <c r="C196" s="241">
        <v>0</v>
      </c>
      <c r="D196" s="241">
        <v>0</v>
      </c>
      <c r="E196" s="241">
        <v>0</v>
      </c>
      <c r="F196" s="241">
        <v>0</v>
      </c>
      <c r="G196" s="241">
        <v>0</v>
      </c>
      <c r="H196" s="232">
        <v>0</v>
      </c>
      <c r="I196" s="218"/>
      <c r="J196" s="218"/>
      <c r="M196" s="133">
        <f t="shared" si="2"/>
        <v>13</v>
      </c>
    </row>
    <row r="197" spans="1:13" s="133" customFormat="1">
      <c r="A197" s="264" t="s">
        <v>465</v>
      </c>
      <c r="B197" s="265" t="s">
        <v>232</v>
      </c>
      <c r="C197" s="225">
        <v>0</v>
      </c>
      <c r="D197" s="225">
        <v>0</v>
      </c>
      <c r="E197" s="225">
        <v>0</v>
      </c>
      <c r="F197" s="225">
        <v>0</v>
      </c>
      <c r="G197" s="225">
        <v>0</v>
      </c>
      <c r="H197" s="226">
        <v>0</v>
      </c>
      <c r="I197" s="218"/>
      <c r="J197" s="218"/>
      <c r="M197" s="133">
        <f t="shared" si="2"/>
        <v>9</v>
      </c>
    </row>
    <row r="198" spans="1:13" s="133" customFormat="1">
      <c r="A198" s="270" t="s">
        <v>466</v>
      </c>
      <c r="B198" s="271" t="s">
        <v>232</v>
      </c>
      <c r="C198" s="241">
        <v>0</v>
      </c>
      <c r="D198" s="241">
        <v>0</v>
      </c>
      <c r="E198" s="241">
        <v>0</v>
      </c>
      <c r="F198" s="241">
        <v>0</v>
      </c>
      <c r="G198" s="241">
        <v>0</v>
      </c>
      <c r="H198" s="232">
        <v>0</v>
      </c>
      <c r="I198" s="218"/>
      <c r="J198" s="218"/>
      <c r="M198" s="133">
        <f t="shared" si="2"/>
        <v>13</v>
      </c>
    </row>
    <row r="199" spans="1:13" s="133" customFormat="1">
      <c r="A199" s="266" t="s">
        <v>467</v>
      </c>
      <c r="B199" s="267" t="s">
        <v>468</v>
      </c>
      <c r="C199" s="243">
        <v>0</v>
      </c>
      <c r="D199" s="243">
        <v>0</v>
      </c>
      <c r="E199" s="243">
        <v>0</v>
      </c>
      <c r="F199" s="243">
        <v>0</v>
      </c>
      <c r="G199" s="243">
        <v>0</v>
      </c>
      <c r="H199" s="234">
        <v>0</v>
      </c>
      <c r="I199" s="218"/>
      <c r="J199" s="218"/>
      <c r="M199" s="133">
        <f t="shared" si="2"/>
        <v>9</v>
      </c>
    </row>
    <row r="200" spans="1:13" s="133" customFormat="1">
      <c r="A200" s="268" t="s">
        <v>469</v>
      </c>
      <c r="B200" s="269" t="s">
        <v>468</v>
      </c>
      <c r="C200" s="227">
        <v>0</v>
      </c>
      <c r="D200" s="227">
        <v>0</v>
      </c>
      <c r="E200" s="227">
        <v>0</v>
      </c>
      <c r="F200" s="227">
        <v>0</v>
      </c>
      <c r="G200" s="227">
        <v>0</v>
      </c>
      <c r="H200" s="228">
        <v>0</v>
      </c>
      <c r="I200" s="218"/>
      <c r="J200" s="218"/>
      <c r="M200" s="133">
        <f t="shared" ref="M200:M263" si="3">+LEN(A200)</f>
        <v>13</v>
      </c>
    </row>
    <row r="201" spans="1:13" s="133" customFormat="1">
      <c r="A201" s="210" t="s">
        <v>38</v>
      </c>
      <c r="B201" s="207" t="s">
        <v>39</v>
      </c>
      <c r="C201" s="239">
        <v>206946819.88999999</v>
      </c>
      <c r="D201" s="239">
        <v>172923764.87</v>
      </c>
      <c r="E201" s="239">
        <v>172923764.87</v>
      </c>
      <c r="F201" s="239">
        <v>206946819.88999999</v>
      </c>
      <c r="G201" s="244">
        <v>0</v>
      </c>
      <c r="H201" s="256">
        <v>206946819.88999999</v>
      </c>
      <c r="I201" s="218"/>
      <c r="J201" s="218"/>
      <c r="M201" s="133">
        <f t="shared" si="3"/>
        <v>6</v>
      </c>
    </row>
    <row r="202" spans="1:13" s="133" customFormat="1">
      <c r="A202" s="264" t="s">
        <v>470</v>
      </c>
      <c r="B202" s="265" t="s">
        <v>471</v>
      </c>
      <c r="C202" s="225">
        <v>0</v>
      </c>
      <c r="D202" s="225">
        <v>0</v>
      </c>
      <c r="E202" s="225">
        <v>0</v>
      </c>
      <c r="F202" s="225">
        <v>0</v>
      </c>
      <c r="G202" s="225">
        <v>0</v>
      </c>
      <c r="H202" s="226">
        <v>0</v>
      </c>
      <c r="I202" s="218"/>
      <c r="J202" s="218"/>
      <c r="M202" s="133">
        <f t="shared" si="3"/>
        <v>9</v>
      </c>
    </row>
    <row r="203" spans="1:13" s="133" customFormat="1">
      <c r="A203" s="270" t="s">
        <v>472</v>
      </c>
      <c r="B203" s="271" t="s">
        <v>471</v>
      </c>
      <c r="C203" s="241">
        <v>0</v>
      </c>
      <c r="D203" s="241">
        <v>0</v>
      </c>
      <c r="E203" s="241">
        <v>0</v>
      </c>
      <c r="F203" s="241">
        <v>0</v>
      </c>
      <c r="G203" s="231">
        <v>0</v>
      </c>
      <c r="H203" s="232">
        <v>0</v>
      </c>
      <c r="I203" s="218"/>
      <c r="J203" s="218"/>
      <c r="M203" s="133">
        <f t="shared" si="3"/>
        <v>13</v>
      </c>
    </row>
    <row r="204" spans="1:13" s="133" customFormat="1">
      <c r="A204" s="266" t="s">
        <v>473</v>
      </c>
      <c r="B204" s="267" t="s">
        <v>474</v>
      </c>
      <c r="C204" s="243">
        <v>0</v>
      </c>
      <c r="D204" s="243">
        <v>0</v>
      </c>
      <c r="E204" s="243">
        <v>0</v>
      </c>
      <c r="F204" s="243">
        <v>0</v>
      </c>
      <c r="G204" s="233">
        <v>0</v>
      </c>
      <c r="H204" s="234">
        <v>0</v>
      </c>
      <c r="I204" s="218"/>
      <c r="J204" s="218"/>
      <c r="M204" s="133">
        <f t="shared" si="3"/>
        <v>9</v>
      </c>
    </row>
    <row r="205" spans="1:13" s="133" customFormat="1">
      <c r="A205" s="268" t="s">
        <v>475</v>
      </c>
      <c r="B205" s="269" t="s">
        <v>474</v>
      </c>
      <c r="C205" s="227">
        <v>0</v>
      </c>
      <c r="D205" s="227">
        <v>0</v>
      </c>
      <c r="E205" s="227">
        <v>0</v>
      </c>
      <c r="F205" s="227">
        <v>0</v>
      </c>
      <c r="G205" s="227">
        <v>0</v>
      </c>
      <c r="H205" s="228">
        <v>0</v>
      </c>
      <c r="I205" s="218"/>
      <c r="J205" s="218"/>
      <c r="M205" s="133">
        <f t="shared" si="3"/>
        <v>13</v>
      </c>
    </row>
    <row r="206" spans="1:13" s="133" customFormat="1">
      <c r="A206" s="264" t="s">
        <v>476</v>
      </c>
      <c r="B206" s="265" t="s">
        <v>327</v>
      </c>
      <c r="C206" s="225">
        <v>0</v>
      </c>
      <c r="D206" s="225">
        <v>0</v>
      </c>
      <c r="E206" s="225">
        <v>0</v>
      </c>
      <c r="F206" s="225">
        <v>0</v>
      </c>
      <c r="G206" s="225">
        <v>0</v>
      </c>
      <c r="H206" s="226">
        <v>0</v>
      </c>
      <c r="I206" s="218"/>
      <c r="J206" s="218"/>
      <c r="M206" s="133">
        <f t="shared" si="3"/>
        <v>9</v>
      </c>
    </row>
    <row r="207" spans="1:13" s="133" customFormat="1">
      <c r="A207" s="270" t="s">
        <v>477</v>
      </c>
      <c r="B207" s="271" t="s">
        <v>327</v>
      </c>
      <c r="C207" s="241">
        <v>0</v>
      </c>
      <c r="D207" s="241">
        <v>0</v>
      </c>
      <c r="E207" s="241">
        <v>0</v>
      </c>
      <c r="F207" s="241">
        <v>0</v>
      </c>
      <c r="G207" s="231">
        <v>0</v>
      </c>
      <c r="H207" s="232">
        <v>0</v>
      </c>
      <c r="I207" s="218"/>
      <c r="J207" s="218"/>
      <c r="M207" s="133">
        <f t="shared" si="3"/>
        <v>13</v>
      </c>
    </row>
    <row r="208" spans="1:13" s="133" customFormat="1">
      <c r="A208" s="266" t="s">
        <v>478</v>
      </c>
      <c r="B208" s="267" t="s">
        <v>479</v>
      </c>
      <c r="C208" s="243">
        <v>0</v>
      </c>
      <c r="D208" s="243">
        <v>0</v>
      </c>
      <c r="E208" s="243">
        <v>0</v>
      </c>
      <c r="F208" s="243">
        <v>0</v>
      </c>
      <c r="G208" s="233">
        <v>0</v>
      </c>
      <c r="H208" s="234">
        <v>0</v>
      </c>
      <c r="I208" s="218"/>
      <c r="J208" s="218"/>
      <c r="M208" s="133">
        <f t="shared" si="3"/>
        <v>9</v>
      </c>
    </row>
    <row r="209" spans="1:13" s="133" customFormat="1">
      <c r="A209" s="268" t="s">
        <v>480</v>
      </c>
      <c r="B209" s="269" t="s">
        <v>479</v>
      </c>
      <c r="C209" s="227">
        <v>0</v>
      </c>
      <c r="D209" s="227">
        <v>0</v>
      </c>
      <c r="E209" s="227">
        <v>0</v>
      </c>
      <c r="F209" s="227">
        <v>0</v>
      </c>
      <c r="G209" s="227">
        <v>0</v>
      </c>
      <c r="H209" s="228">
        <v>0</v>
      </c>
      <c r="I209" s="218"/>
      <c r="J209" s="218"/>
      <c r="M209" s="133">
        <f t="shared" si="3"/>
        <v>13</v>
      </c>
    </row>
    <row r="210" spans="1:13" s="133" customFormat="1" ht="25.5">
      <c r="A210" s="264" t="s">
        <v>481</v>
      </c>
      <c r="B210" s="265" t="s">
        <v>482</v>
      </c>
      <c r="C210" s="225">
        <v>0</v>
      </c>
      <c r="D210" s="225">
        <v>8122200</v>
      </c>
      <c r="E210" s="225">
        <v>8122200</v>
      </c>
      <c r="F210" s="225">
        <v>0</v>
      </c>
      <c r="G210" s="225">
        <v>0</v>
      </c>
      <c r="H210" s="226">
        <v>0</v>
      </c>
      <c r="I210" s="218"/>
      <c r="J210" s="218"/>
      <c r="M210" s="133">
        <f t="shared" si="3"/>
        <v>9</v>
      </c>
    </row>
    <row r="211" spans="1:13" s="133" customFormat="1" ht="25.5">
      <c r="A211" s="268" t="s">
        <v>483</v>
      </c>
      <c r="B211" s="269" t="s">
        <v>484</v>
      </c>
      <c r="C211" s="227">
        <v>0</v>
      </c>
      <c r="D211" s="227">
        <v>5413200</v>
      </c>
      <c r="E211" s="227">
        <v>5413200</v>
      </c>
      <c r="F211" s="227">
        <v>0</v>
      </c>
      <c r="G211" s="227">
        <v>0</v>
      </c>
      <c r="H211" s="228">
        <v>0</v>
      </c>
      <c r="I211" s="218"/>
      <c r="J211" s="218"/>
      <c r="M211" s="133">
        <f t="shared" si="3"/>
        <v>13</v>
      </c>
    </row>
    <row r="212" spans="1:13" s="133" customFormat="1">
      <c r="A212" s="270" t="s">
        <v>485</v>
      </c>
      <c r="B212" s="271" t="s">
        <v>486</v>
      </c>
      <c r="C212" s="241">
        <v>0</v>
      </c>
      <c r="D212" s="241">
        <v>2709000</v>
      </c>
      <c r="E212" s="241">
        <v>2709000</v>
      </c>
      <c r="F212" s="241">
        <v>0</v>
      </c>
      <c r="G212" s="231">
        <v>0</v>
      </c>
      <c r="H212" s="232">
        <v>0</v>
      </c>
      <c r="I212" s="218"/>
      <c r="J212" s="218"/>
      <c r="M212" s="133">
        <f t="shared" si="3"/>
        <v>13</v>
      </c>
    </row>
    <row r="213" spans="1:13" s="133" customFormat="1">
      <c r="A213" s="266" t="s">
        <v>487</v>
      </c>
      <c r="B213" s="267" t="s">
        <v>488</v>
      </c>
      <c r="C213" s="243">
        <v>206946819.88999999</v>
      </c>
      <c r="D213" s="243">
        <v>0</v>
      </c>
      <c r="E213" s="243">
        <v>0</v>
      </c>
      <c r="F213" s="243">
        <v>206946819.88999999</v>
      </c>
      <c r="G213" s="233">
        <v>0</v>
      </c>
      <c r="H213" s="254">
        <v>206946819.88999999</v>
      </c>
      <c r="I213" s="218"/>
      <c r="J213" s="218"/>
      <c r="M213" s="133">
        <f t="shared" si="3"/>
        <v>9</v>
      </c>
    </row>
    <row r="214" spans="1:13" s="133" customFormat="1">
      <c r="A214" s="270" t="s">
        <v>489</v>
      </c>
      <c r="B214" s="271" t="s">
        <v>488</v>
      </c>
      <c r="C214" s="241">
        <v>206946819.88999999</v>
      </c>
      <c r="D214" s="241">
        <v>0</v>
      </c>
      <c r="E214" s="241">
        <v>0</v>
      </c>
      <c r="F214" s="241">
        <v>206946819.88999999</v>
      </c>
      <c r="G214" s="231">
        <v>0</v>
      </c>
      <c r="H214" s="255">
        <v>206946819.88999999</v>
      </c>
      <c r="I214" s="218"/>
      <c r="J214" s="218"/>
      <c r="M214" s="133">
        <f t="shared" si="3"/>
        <v>13</v>
      </c>
    </row>
    <row r="215" spans="1:13" s="133" customFormat="1">
      <c r="A215" s="266" t="s">
        <v>490</v>
      </c>
      <c r="B215" s="267" t="s">
        <v>491</v>
      </c>
      <c r="C215" s="243">
        <v>0</v>
      </c>
      <c r="D215" s="243">
        <v>0</v>
      </c>
      <c r="E215" s="243">
        <v>0</v>
      </c>
      <c r="F215" s="243">
        <v>0</v>
      </c>
      <c r="G215" s="233">
        <v>0</v>
      </c>
      <c r="H215" s="234">
        <v>0</v>
      </c>
      <c r="I215" s="218"/>
      <c r="J215" s="218"/>
      <c r="M215" s="133">
        <f t="shared" si="3"/>
        <v>9</v>
      </c>
    </row>
    <row r="216" spans="1:13" s="133" customFormat="1">
      <c r="A216" s="270" t="s">
        <v>492</v>
      </c>
      <c r="B216" s="271" t="s">
        <v>491</v>
      </c>
      <c r="C216" s="241">
        <v>0</v>
      </c>
      <c r="D216" s="241">
        <v>0</v>
      </c>
      <c r="E216" s="241">
        <v>0</v>
      </c>
      <c r="F216" s="241">
        <v>0</v>
      </c>
      <c r="G216" s="231">
        <v>0</v>
      </c>
      <c r="H216" s="232">
        <v>0</v>
      </c>
      <c r="I216" s="218"/>
      <c r="J216" s="218"/>
      <c r="M216" s="133">
        <f t="shared" si="3"/>
        <v>13</v>
      </c>
    </row>
    <row r="217" spans="1:13" s="133" customFormat="1">
      <c r="A217" s="266" t="s">
        <v>493</v>
      </c>
      <c r="B217" s="267" t="s">
        <v>494</v>
      </c>
      <c r="C217" s="243">
        <v>0</v>
      </c>
      <c r="D217" s="243">
        <v>18939700</v>
      </c>
      <c r="E217" s="243">
        <v>18939700</v>
      </c>
      <c r="F217" s="243">
        <v>0</v>
      </c>
      <c r="G217" s="233">
        <v>0</v>
      </c>
      <c r="H217" s="234">
        <v>0</v>
      </c>
      <c r="I217" s="218"/>
      <c r="J217" s="218"/>
      <c r="M217" s="133">
        <f t="shared" si="3"/>
        <v>9</v>
      </c>
    </row>
    <row r="218" spans="1:13" s="133" customFormat="1">
      <c r="A218" s="270" t="s">
        <v>495</v>
      </c>
      <c r="B218" s="271" t="s">
        <v>496</v>
      </c>
      <c r="C218" s="241">
        <v>0</v>
      </c>
      <c r="D218" s="241">
        <v>16230700</v>
      </c>
      <c r="E218" s="241">
        <v>16230700</v>
      </c>
      <c r="F218" s="241">
        <v>0</v>
      </c>
      <c r="G218" s="231">
        <v>0</v>
      </c>
      <c r="H218" s="232">
        <v>0</v>
      </c>
      <c r="I218" s="218"/>
      <c r="J218" s="218"/>
      <c r="M218" s="133">
        <f t="shared" si="3"/>
        <v>13</v>
      </c>
    </row>
    <row r="219" spans="1:13" s="133" customFormat="1">
      <c r="A219" s="270" t="s">
        <v>497</v>
      </c>
      <c r="B219" s="271" t="s">
        <v>498</v>
      </c>
      <c r="C219" s="241">
        <v>0</v>
      </c>
      <c r="D219" s="241">
        <v>2709000</v>
      </c>
      <c r="E219" s="241">
        <v>2709000</v>
      </c>
      <c r="F219" s="241">
        <v>0</v>
      </c>
      <c r="G219" s="231">
        <v>0</v>
      </c>
      <c r="H219" s="232">
        <v>0</v>
      </c>
      <c r="I219" s="218"/>
      <c r="J219" s="218"/>
      <c r="M219" s="133">
        <f t="shared" si="3"/>
        <v>13</v>
      </c>
    </row>
    <row r="220" spans="1:13" s="133" customFormat="1">
      <c r="A220" s="266" t="s">
        <v>499</v>
      </c>
      <c r="B220" s="267" t="s">
        <v>500</v>
      </c>
      <c r="C220" s="243">
        <v>0</v>
      </c>
      <c r="D220" s="243">
        <v>2187088</v>
      </c>
      <c r="E220" s="243">
        <v>2187088</v>
      </c>
      <c r="F220" s="243">
        <v>0</v>
      </c>
      <c r="G220" s="233">
        <v>0</v>
      </c>
      <c r="H220" s="234">
        <v>0</v>
      </c>
      <c r="I220" s="218"/>
      <c r="J220" s="218"/>
      <c r="M220" s="133">
        <f t="shared" si="3"/>
        <v>9</v>
      </c>
    </row>
    <row r="221" spans="1:13" s="133" customFormat="1">
      <c r="A221" s="270" t="s">
        <v>501</v>
      </c>
      <c r="B221" s="271" t="s">
        <v>500</v>
      </c>
      <c r="C221" s="241">
        <v>0</v>
      </c>
      <c r="D221" s="241">
        <v>2187088</v>
      </c>
      <c r="E221" s="241">
        <v>2187088</v>
      </c>
      <c r="F221" s="241">
        <v>0</v>
      </c>
      <c r="G221" s="231">
        <v>0</v>
      </c>
      <c r="H221" s="232">
        <v>0</v>
      </c>
      <c r="I221" s="218"/>
      <c r="J221" s="218"/>
      <c r="M221" s="133">
        <f t="shared" si="3"/>
        <v>13</v>
      </c>
    </row>
    <row r="222" spans="1:13" s="133" customFormat="1">
      <c r="A222" s="266" t="s">
        <v>502</v>
      </c>
      <c r="B222" s="267" t="s">
        <v>503</v>
      </c>
      <c r="C222" s="243">
        <v>0</v>
      </c>
      <c r="D222" s="243">
        <v>0</v>
      </c>
      <c r="E222" s="243">
        <v>0</v>
      </c>
      <c r="F222" s="243">
        <v>0</v>
      </c>
      <c r="G222" s="233">
        <v>0</v>
      </c>
      <c r="H222" s="234">
        <v>0</v>
      </c>
      <c r="I222" s="218"/>
      <c r="J222" s="218"/>
      <c r="M222" s="133">
        <f t="shared" si="3"/>
        <v>9</v>
      </c>
    </row>
    <row r="223" spans="1:13" s="133" customFormat="1">
      <c r="A223" s="270" t="s">
        <v>504</v>
      </c>
      <c r="B223" s="271" t="s">
        <v>503</v>
      </c>
      <c r="C223" s="241">
        <v>0</v>
      </c>
      <c r="D223" s="241">
        <v>0</v>
      </c>
      <c r="E223" s="241">
        <v>0</v>
      </c>
      <c r="F223" s="241">
        <v>0</v>
      </c>
      <c r="G223" s="231">
        <v>0</v>
      </c>
      <c r="H223" s="232">
        <v>0</v>
      </c>
      <c r="I223" s="218"/>
      <c r="J223" s="218"/>
      <c r="M223" s="133">
        <f t="shared" si="3"/>
        <v>13</v>
      </c>
    </row>
    <row r="224" spans="1:13" s="133" customFormat="1">
      <c r="A224" s="264" t="s">
        <v>505</v>
      </c>
      <c r="B224" s="265" t="s">
        <v>408</v>
      </c>
      <c r="C224" s="225">
        <v>0</v>
      </c>
      <c r="D224" s="225">
        <v>0</v>
      </c>
      <c r="E224" s="225">
        <v>0</v>
      </c>
      <c r="F224" s="225">
        <v>0</v>
      </c>
      <c r="G224" s="225">
        <v>0</v>
      </c>
      <c r="H224" s="226">
        <v>0</v>
      </c>
      <c r="I224" s="218"/>
      <c r="J224" s="218"/>
      <c r="M224" s="133">
        <f t="shared" si="3"/>
        <v>9</v>
      </c>
    </row>
    <row r="225" spans="1:13" s="133" customFormat="1">
      <c r="A225" s="270" t="s">
        <v>506</v>
      </c>
      <c r="B225" s="271" t="s">
        <v>408</v>
      </c>
      <c r="C225" s="241">
        <v>0</v>
      </c>
      <c r="D225" s="241">
        <v>0</v>
      </c>
      <c r="E225" s="241">
        <v>0</v>
      </c>
      <c r="F225" s="241">
        <v>0</v>
      </c>
      <c r="G225" s="231">
        <v>0</v>
      </c>
      <c r="H225" s="232">
        <v>0</v>
      </c>
      <c r="I225" s="218"/>
      <c r="J225" s="218"/>
      <c r="M225" s="133">
        <f t="shared" si="3"/>
        <v>13</v>
      </c>
    </row>
    <row r="226" spans="1:13" s="133" customFormat="1">
      <c r="A226" s="266" t="s">
        <v>507</v>
      </c>
      <c r="B226" s="267" t="s">
        <v>414</v>
      </c>
      <c r="C226" s="243">
        <v>0</v>
      </c>
      <c r="D226" s="243">
        <v>135284726.87</v>
      </c>
      <c r="E226" s="243">
        <v>135284726.87</v>
      </c>
      <c r="F226" s="243">
        <v>0</v>
      </c>
      <c r="G226" s="243">
        <v>0</v>
      </c>
      <c r="H226" s="234">
        <v>0</v>
      </c>
      <c r="I226" s="218"/>
      <c r="J226" s="218"/>
      <c r="M226" s="133">
        <f t="shared" si="3"/>
        <v>9</v>
      </c>
    </row>
    <row r="227" spans="1:13" s="133" customFormat="1">
      <c r="A227" s="270" t="s">
        <v>508</v>
      </c>
      <c r="B227" s="271" t="s">
        <v>414</v>
      </c>
      <c r="C227" s="241">
        <v>0</v>
      </c>
      <c r="D227" s="241">
        <v>135284726.87</v>
      </c>
      <c r="E227" s="241">
        <v>135284726.87</v>
      </c>
      <c r="F227" s="241">
        <v>0</v>
      </c>
      <c r="G227" s="241">
        <v>0</v>
      </c>
      <c r="H227" s="232">
        <v>0</v>
      </c>
      <c r="I227" s="218"/>
      <c r="J227" s="218"/>
      <c r="M227" s="133">
        <f t="shared" si="3"/>
        <v>13</v>
      </c>
    </row>
    <row r="228" spans="1:13" s="133" customFormat="1">
      <c r="A228" s="266" t="s">
        <v>509</v>
      </c>
      <c r="B228" s="267" t="s">
        <v>510</v>
      </c>
      <c r="C228" s="243">
        <v>0</v>
      </c>
      <c r="D228" s="243">
        <v>0</v>
      </c>
      <c r="E228" s="243">
        <v>0</v>
      </c>
      <c r="F228" s="243">
        <v>0</v>
      </c>
      <c r="G228" s="233">
        <v>0</v>
      </c>
      <c r="H228" s="234">
        <v>0</v>
      </c>
      <c r="I228" s="218"/>
      <c r="J228" s="218"/>
      <c r="M228" s="133">
        <f t="shared" si="3"/>
        <v>9</v>
      </c>
    </row>
    <row r="229" spans="1:13" s="133" customFormat="1">
      <c r="A229" s="270" t="s">
        <v>511</v>
      </c>
      <c r="B229" s="271" t="s">
        <v>510</v>
      </c>
      <c r="C229" s="241">
        <v>0</v>
      </c>
      <c r="D229" s="241">
        <v>0</v>
      </c>
      <c r="E229" s="241">
        <v>0</v>
      </c>
      <c r="F229" s="241">
        <v>0</v>
      </c>
      <c r="G229" s="231">
        <v>0</v>
      </c>
      <c r="H229" s="232">
        <v>0</v>
      </c>
      <c r="I229" s="218"/>
      <c r="J229" s="218"/>
      <c r="M229" s="133">
        <f t="shared" si="3"/>
        <v>13</v>
      </c>
    </row>
    <row r="230" spans="1:13" s="133" customFormat="1">
      <c r="A230" s="266" t="s">
        <v>512</v>
      </c>
      <c r="B230" s="267" t="s">
        <v>513</v>
      </c>
      <c r="C230" s="243">
        <v>0</v>
      </c>
      <c r="D230" s="243">
        <v>8390050</v>
      </c>
      <c r="E230" s="243">
        <v>8390050</v>
      </c>
      <c r="F230" s="243">
        <v>0</v>
      </c>
      <c r="G230" s="233">
        <v>0</v>
      </c>
      <c r="H230" s="234">
        <v>0</v>
      </c>
      <c r="I230" s="218"/>
      <c r="J230" s="218"/>
      <c r="M230" s="133">
        <f t="shared" si="3"/>
        <v>9</v>
      </c>
    </row>
    <row r="231" spans="1:13" s="133" customFormat="1">
      <c r="A231" s="270" t="s">
        <v>514</v>
      </c>
      <c r="B231" s="271" t="s">
        <v>513</v>
      </c>
      <c r="C231" s="241">
        <v>0</v>
      </c>
      <c r="D231" s="241">
        <v>8390050</v>
      </c>
      <c r="E231" s="241">
        <v>8390050</v>
      </c>
      <c r="F231" s="241">
        <v>0</v>
      </c>
      <c r="G231" s="231">
        <v>0</v>
      </c>
      <c r="H231" s="232">
        <v>0</v>
      </c>
      <c r="I231" s="218"/>
      <c r="J231" s="218"/>
      <c r="M231" s="133">
        <f t="shared" si="3"/>
        <v>13</v>
      </c>
    </row>
    <row r="232" spans="1:13" s="133" customFormat="1">
      <c r="A232" s="266" t="s">
        <v>515</v>
      </c>
      <c r="B232" s="267" t="s">
        <v>516</v>
      </c>
      <c r="C232" s="243">
        <v>0</v>
      </c>
      <c r="D232" s="243">
        <v>0</v>
      </c>
      <c r="E232" s="243">
        <v>0</v>
      </c>
      <c r="F232" s="243">
        <v>0</v>
      </c>
      <c r="G232" s="233">
        <v>0</v>
      </c>
      <c r="H232" s="234">
        <v>0</v>
      </c>
      <c r="I232" s="218"/>
      <c r="J232" s="218"/>
      <c r="M232" s="133">
        <f t="shared" si="3"/>
        <v>9</v>
      </c>
    </row>
    <row r="233" spans="1:13" s="133" customFormat="1">
      <c r="A233" s="268" t="s">
        <v>517</v>
      </c>
      <c r="B233" s="269" t="s">
        <v>516</v>
      </c>
      <c r="C233" s="227">
        <v>0</v>
      </c>
      <c r="D233" s="227">
        <v>0</v>
      </c>
      <c r="E233" s="227">
        <v>0</v>
      </c>
      <c r="F233" s="227">
        <v>0</v>
      </c>
      <c r="G233" s="227">
        <v>0</v>
      </c>
      <c r="H233" s="228">
        <v>0</v>
      </c>
      <c r="I233" s="218"/>
      <c r="J233" s="218"/>
      <c r="M233" s="133">
        <f t="shared" si="3"/>
        <v>13</v>
      </c>
    </row>
    <row r="234" spans="1:13" s="133" customFormat="1">
      <c r="A234" s="205" t="s">
        <v>42</v>
      </c>
      <c r="B234" s="200" t="s">
        <v>43</v>
      </c>
      <c r="C234" s="242">
        <v>1528903824</v>
      </c>
      <c r="D234" s="242">
        <v>568941416</v>
      </c>
      <c r="E234" s="242">
        <v>669057327</v>
      </c>
      <c r="F234" s="242">
        <v>1629019735</v>
      </c>
      <c r="G234" s="242">
        <v>1629019735</v>
      </c>
      <c r="H234" s="238">
        <v>0</v>
      </c>
      <c r="I234" s="218"/>
      <c r="J234" s="218"/>
      <c r="M234" s="133">
        <f t="shared" si="3"/>
        <v>3</v>
      </c>
    </row>
    <row r="235" spans="1:13" s="133" customFormat="1">
      <c r="A235" s="211" t="s">
        <v>45</v>
      </c>
      <c r="B235" s="208" t="s">
        <v>46</v>
      </c>
      <c r="C235" s="244">
        <v>1528903824</v>
      </c>
      <c r="D235" s="244">
        <v>568941416</v>
      </c>
      <c r="E235" s="244">
        <v>669057327</v>
      </c>
      <c r="F235" s="244">
        <v>1629019735</v>
      </c>
      <c r="G235" s="244">
        <v>1629019735</v>
      </c>
      <c r="H235" s="245">
        <v>0</v>
      </c>
      <c r="I235" s="218"/>
      <c r="J235" s="218"/>
      <c r="M235" s="133">
        <f t="shared" si="3"/>
        <v>6</v>
      </c>
    </row>
    <row r="236" spans="1:13" s="133" customFormat="1">
      <c r="A236" s="266" t="s">
        <v>518</v>
      </c>
      <c r="B236" s="267" t="s">
        <v>519</v>
      </c>
      <c r="C236" s="243">
        <v>0</v>
      </c>
      <c r="D236" s="243">
        <v>269718822.74000001</v>
      </c>
      <c r="E236" s="243">
        <v>269718822.74000001</v>
      </c>
      <c r="F236" s="243">
        <v>0</v>
      </c>
      <c r="G236" s="243">
        <v>0</v>
      </c>
      <c r="H236" s="234">
        <v>0</v>
      </c>
      <c r="I236" s="218"/>
      <c r="J236" s="218"/>
      <c r="M236" s="133">
        <f t="shared" si="3"/>
        <v>9</v>
      </c>
    </row>
    <row r="237" spans="1:13" s="133" customFormat="1">
      <c r="A237" s="270" t="s">
        <v>520</v>
      </c>
      <c r="B237" s="271" t="s">
        <v>519</v>
      </c>
      <c r="C237" s="241">
        <v>0</v>
      </c>
      <c r="D237" s="241">
        <v>269718822.74000001</v>
      </c>
      <c r="E237" s="241">
        <v>269718822.74000001</v>
      </c>
      <c r="F237" s="241">
        <v>0</v>
      </c>
      <c r="G237" s="241">
        <v>0</v>
      </c>
      <c r="H237" s="232">
        <v>0</v>
      </c>
      <c r="I237" s="218"/>
      <c r="J237" s="218"/>
      <c r="M237" s="133">
        <f t="shared" si="3"/>
        <v>13</v>
      </c>
    </row>
    <row r="238" spans="1:13" s="133" customFormat="1">
      <c r="A238" s="266" t="s">
        <v>521</v>
      </c>
      <c r="B238" s="267" t="s">
        <v>522</v>
      </c>
      <c r="C238" s="243">
        <v>114753768</v>
      </c>
      <c r="D238" s="243">
        <v>44335335</v>
      </c>
      <c r="E238" s="243">
        <v>51902038</v>
      </c>
      <c r="F238" s="243">
        <v>122320471</v>
      </c>
      <c r="G238" s="243">
        <v>122320471</v>
      </c>
      <c r="H238" s="234">
        <v>0</v>
      </c>
      <c r="I238" s="218"/>
      <c r="J238" s="218"/>
      <c r="M238" s="133">
        <f t="shared" si="3"/>
        <v>9</v>
      </c>
    </row>
    <row r="239" spans="1:13" s="133" customFormat="1">
      <c r="A239" s="270" t="s">
        <v>523</v>
      </c>
      <c r="B239" s="271" t="s">
        <v>522</v>
      </c>
      <c r="C239" s="241">
        <v>114753768</v>
      </c>
      <c r="D239" s="241">
        <v>44335335</v>
      </c>
      <c r="E239" s="241">
        <v>51902038</v>
      </c>
      <c r="F239" s="241">
        <v>122320471</v>
      </c>
      <c r="G239" s="241">
        <v>122320471</v>
      </c>
      <c r="H239" s="232">
        <v>0</v>
      </c>
      <c r="I239" s="218"/>
      <c r="J239" s="218"/>
      <c r="M239" s="133">
        <f t="shared" si="3"/>
        <v>13</v>
      </c>
    </row>
    <row r="240" spans="1:13" s="133" customFormat="1">
      <c r="A240" s="266" t="s">
        <v>524</v>
      </c>
      <c r="B240" s="267" t="s">
        <v>525</v>
      </c>
      <c r="C240" s="243">
        <v>436377359</v>
      </c>
      <c r="D240" s="243">
        <v>31610653</v>
      </c>
      <c r="E240" s="243">
        <v>48407068</v>
      </c>
      <c r="F240" s="243">
        <v>453173774</v>
      </c>
      <c r="G240" s="243">
        <v>453173774</v>
      </c>
      <c r="H240" s="234">
        <v>0</v>
      </c>
      <c r="I240" s="218"/>
      <c r="J240" s="218"/>
      <c r="M240" s="133">
        <f t="shared" si="3"/>
        <v>9</v>
      </c>
    </row>
    <row r="241" spans="1:13" s="133" customFormat="1">
      <c r="A241" s="270" t="s">
        <v>526</v>
      </c>
      <c r="B241" s="271" t="s">
        <v>525</v>
      </c>
      <c r="C241" s="241">
        <v>436377359</v>
      </c>
      <c r="D241" s="241">
        <v>31610653</v>
      </c>
      <c r="E241" s="241">
        <v>48407068</v>
      </c>
      <c r="F241" s="241">
        <v>453173774</v>
      </c>
      <c r="G241" s="241">
        <v>453173774</v>
      </c>
      <c r="H241" s="232">
        <v>0</v>
      </c>
      <c r="I241" s="218"/>
      <c r="J241" s="218"/>
      <c r="M241" s="133">
        <f t="shared" si="3"/>
        <v>13</v>
      </c>
    </row>
    <row r="242" spans="1:13" s="133" customFormat="1">
      <c r="A242" s="264" t="s">
        <v>527</v>
      </c>
      <c r="B242" s="265" t="s">
        <v>528</v>
      </c>
      <c r="C242" s="225">
        <v>379887122</v>
      </c>
      <c r="D242" s="225">
        <v>22077196</v>
      </c>
      <c r="E242" s="225">
        <v>28639096</v>
      </c>
      <c r="F242" s="225">
        <v>386449022</v>
      </c>
      <c r="G242" s="225">
        <v>386449022</v>
      </c>
      <c r="H242" s="226">
        <v>0</v>
      </c>
      <c r="I242" s="218"/>
      <c r="J242" s="218"/>
      <c r="M242" s="133">
        <f t="shared" si="3"/>
        <v>9</v>
      </c>
    </row>
    <row r="243" spans="1:13" s="133" customFormat="1">
      <c r="A243" s="270" t="s">
        <v>529</v>
      </c>
      <c r="B243" s="271" t="s">
        <v>528</v>
      </c>
      <c r="C243" s="241">
        <v>379887122</v>
      </c>
      <c r="D243" s="241">
        <v>22077196</v>
      </c>
      <c r="E243" s="241">
        <v>28639096</v>
      </c>
      <c r="F243" s="241">
        <v>386449022</v>
      </c>
      <c r="G243" s="241">
        <v>386449022</v>
      </c>
      <c r="H243" s="232">
        <v>0</v>
      </c>
      <c r="I243" s="218"/>
      <c r="J243" s="218"/>
      <c r="M243" s="133">
        <f t="shared" si="3"/>
        <v>13</v>
      </c>
    </row>
    <row r="244" spans="1:13" s="133" customFormat="1">
      <c r="A244" s="266" t="s">
        <v>530</v>
      </c>
      <c r="B244" s="267" t="s">
        <v>531</v>
      </c>
      <c r="C244" s="243">
        <v>223368063</v>
      </c>
      <c r="D244" s="243">
        <v>0</v>
      </c>
      <c r="E244" s="243">
        <v>16355759</v>
      </c>
      <c r="F244" s="243">
        <v>239723822</v>
      </c>
      <c r="G244" s="243">
        <v>239723822</v>
      </c>
      <c r="H244" s="234">
        <v>0</v>
      </c>
      <c r="I244" s="218"/>
      <c r="J244" s="218"/>
      <c r="M244" s="133">
        <f t="shared" si="3"/>
        <v>9</v>
      </c>
    </row>
    <row r="245" spans="1:13" s="133" customFormat="1">
      <c r="A245" s="270" t="s">
        <v>532</v>
      </c>
      <c r="B245" s="271" t="s">
        <v>531</v>
      </c>
      <c r="C245" s="241">
        <v>223368063</v>
      </c>
      <c r="D245" s="241">
        <v>0</v>
      </c>
      <c r="E245" s="241">
        <v>16355759</v>
      </c>
      <c r="F245" s="241">
        <v>239723822</v>
      </c>
      <c r="G245" s="241">
        <v>239723822</v>
      </c>
      <c r="H245" s="232">
        <v>0</v>
      </c>
      <c r="I245" s="218"/>
      <c r="J245" s="218"/>
      <c r="M245" s="133">
        <f t="shared" si="3"/>
        <v>13</v>
      </c>
    </row>
    <row r="246" spans="1:13" s="133" customFormat="1">
      <c r="A246" s="266" t="s">
        <v>533</v>
      </c>
      <c r="B246" s="267" t="s">
        <v>534</v>
      </c>
      <c r="C246" s="243">
        <v>231820310</v>
      </c>
      <c r="D246" s="243">
        <v>0</v>
      </c>
      <c r="E246" s="243">
        <v>40631944</v>
      </c>
      <c r="F246" s="243">
        <v>272452254</v>
      </c>
      <c r="G246" s="243">
        <v>272452254</v>
      </c>
      <c r="H246" s="234">
        <v>0</v>
      </c>
      <c r="I246" s="218"/>
      <c r="J246" s="218"/>
      <c r="M246" s="133">
        <f t="shared" si="3"/>
        <v>9</v>
      </c>
    </row>
    <row r="247" spans="1:13" s="133" customFormat="1">
      <c r="A247" s="270" t="s">
        <v>535</v>
      </c>
      <c r="B247" s="271" t="s">
        <v>534</v>
      </c>
      <c r="C247" s="241">
        <v>231820310</v>
      </c>
      <c r="D247" s="241">
        <v>0</v>
      </c>
      <c r="E247" s="241">
        <v>40631944</v>
      </c>
      <c r="F247" s="241">
        <v>272452254</v>
      </c>
      <c r="G247" s="241">
        <v>272452254</v>
      </c>
      <c r="H247" s="232">
        <v>0</v>
      </c>
      <c r="I247" s="218"/>
      <c r="J247" s="218"/>
      <c r="M247" s="133">
        <f t="shared" si="3"/>
        <v>13</v>
      </c>
    </row>
    <row r="248" spans="1:13" s="133" customFormat="1">
      <c r="A248" s="266" t="s">
        <v>538</v>
      </c>
      <c r="B248" s="267" t="s">
        <v>539</v>
      </c>
      <c r="C248" s="243">
        <v>142697202</v>
      </c>
      <c r="D248" s="243">
        <v>7534447</v>
      </c>
      <c r="E248" s="243">
        <v>19737637</v>
      </c>
      <c r="F248" s="243">
        <v>154900392</v>
      </c>
      <c r="G248" s="243">
        <v>154900392</v>
      </c>
      <c r="H248" s="234">
        <v>0</v>
      </c>
      <c r="I248" s="218"/>
      <c r="J248" s="218"/>
      <c r="M248" s="133">
        <f t="shared" si="3"/>
        <v>9</v>
      </c>
    </row>
    <row r="249" spans="1:13" s="133" customFormat="1">
      <c r="A249" s="270" t="s">
        <v>540</v>
      </c>
      <c r="B249" s="271" t="s">
        <v>539</v>
      </c>
      <c r="C249" s="241">
        <v>105592373</v>
      </c>
      <c r="D249" s="241">
        <v>5130689</v>
      </c>
      <c r="E249" s="241">
        <v>15585098</v>
      </c>
      <c r="F249" s="241">
        <v>116046782</v>
      </c>
      <c r="G249" s="241">
        <v>116046782</v>
      </c>
      <c r="H249" s="232">
        <v>0</v>
      </c>
      <c r="I249" s="218"/>
      <c r="J249" s="218"/>
      <c r="M249" s="133">
        <f t="shared" si="3"/>
        <v>13</v>
      </c>
    </row>
    <row r="250" spans="1:13" s="133" customFormat="1">
      <c r="A250" s="270" t="s">
        <v>541</v>
      </c>
      <c r="B250" s="271" t="s">
        <v>542</v>
      </c>
      <c r="C250" s="241">
        <v>37104829</v>
      </c>
      <c r="D250" s="241">
        <v>2403758</v>
      </c>
      <c r="E250" s="241">
        <v>4152539</v>
      </c>
      <c r="F250" s="241">
        <v>38853610</v>
      </c>
      <c r="G250" s="241">
        <v>38853610</v>
      </c>
      <c r="H250" s="232">
        <v>0</v>
      </c>
      <c r="I250" s="218"/>
      <c r="J250" s="218"/>
      <c r="M250" s="133">
        <f t="shared" si="3"/>
        <v>13</v>
      </c>
    </row>
    <row r="251" spans="1:13" s="133" customFormat="1">
      <c r="A251" s="266" t="s">
        <v>543</v>
      </c>
      <c r="B251" s="267" t="s">
        <v>544</v>
      </c>
      <c r="C251" s="243">
        <v>0</v>
      </c>
      <c r="D251" s="243">
        <v>55479655.450000003</v>
      </c>
      <c r="E251" s="243">
        <v>55479655.450000003</v>
      </c>
      <c r="F251" s="243">
        <v>0</v>
      </c>
      <c r="G251" s="243">
        <v>0</v>
      </c>
      <c r="H251" s="234">
        <v>0</v>
      </c>
      <c r="I251" s="218"/>
      <c r="J251" s="218"/>
      <c r="M251" s="133">
        <f t="shared" si="3"/>
        <v>9</v>
      </c>
    </row>
    <row r="252" spans="1:13" s="133" customFormat="1">
      <c r="A252" s="270" t="s">
        <v>545</v>
      </c>
      <c r="B252" s="271" t="s">
        <v>544</v>
      </c>
      <c r="C252" s="241">
        <v>0</v>
      </c>
      <c r="D252" s="241">
        <v>55479655.450000003</v>
      </c>
      <c r="E252" s="241">
        <v>55479655.450000003</v>
      </c>
      <c r="F252" s="241">
        <v>0</v>
      </c>
      <c r="G252" s="241">
        <v>0</v>
      </c>
      <c r="H252" s="232">
        <v>0</v>
      </c>
      <c r="I252" s="218"/>
      <c r="J252" s="218"/>
      <c r="M252" s="133">
        <f t="shared" si="3"/>
        <v>13</v>
      </c>
    </row>
    <row r="253" spans="1:13" s="133" customFormat="1">
      <c r="A253" s="266" t="s">
        <v>546</v>
      </c>
      <c r="B253" s="267" t="s">
        <v>547</v>
      </c>
      <c r="C253" s="243">
        <v>0</v>
      </c>
      <c r="D253" s="243">
        <v>2606800</v>
      </c>
      <c r="E253" s="243">
        <v>2606800</v>
      </c>
      <c r="F253" s="243">
        <v>0</v>
      </c>
      <c r="G253" s="243">
        <v>0</v>
      </c>
      <c r="H253" s="234">
        <v>0</v>
      </c>
      <c r="I253" s="218"/>
      <c r="J253" s="218"/>
      <c r="M253" s="133">
        <f t="shared" si="3"/>
        <v>9</v>
      </c>
    </row>
    <row r="254" spans="1:13" s="133" customFormat="1">
      <c r="A254" s="270" t="s">
        <v>548</v>
      </c>
      <c r="B254" s="271" t="s">
        <v>547</v>
      </c>
      <c r="C254" s="241">
        <v>0</v>
      </c>
      <c r="D254" s="241">
        <v>2606800</v>
      </c>
      <c r="E254" s="241">
        <v>2606800</v>
      </c>
      <c r="F254" s="241">
        <v>0</v>
      </c>
      <c r="G254" s="241">
        <v>0</v>
      </c>
      <c r="H254" s="232">
        <v>0</v>
      </c>
      <c r="I254" s="218"/>
      <c r="J254" s="218"/>
      <c r="M254" s="133">
        <f t="shared" si="3"/>
        <v>13</v>
      </c>
    </row>
    <row r="255" spans="1:13" s="133" customFormat="1">
      <c r="A255" s="264" t="s">
        <v>549</v>
      </c>
      <c r="B255" s="265" t="s">
        <v>550</v>
      </c>
      <c r="C255" s="225">
        <v>0</v>
      </c>
      <c r="D255" s="225">
        <v>0</v>
      </c>
      <c r="E255" s="225">
        <v>0</v>
      </c>
      <c r="F255" s="225">
        <v>0</v>
      </c>
      <c r="G255" s="225">
        <v>0</v>
      </c>
      <c r="H255" s="226">
        <v>0</v>
      </c>
      <c r="I255" s="218"/>
      <c r="J255" s="218"/>
      <c r="M255" s="133">
        <f t="shared" si="3"/>
        <v>9</v>
      </c>
    </row>
    <row r="256" spans="1:13" s="133" customFormat="1">
      <c r="A256" s="270" t="s">
        <v>551</v>
      </c>
      <c r="B256" s="271" t="s">
        <v>550</v>
      </c>
      <c r="C256" s="241">
        <v>0</v>
      </c>
      <c r="D256" s="241">
        <v>0</v>
      </c>
      <c r="E256" s="241">
        <v>0</v>
      </c>
      <c r="F256" s="241">
        <v>0</v>
      </c>
      <c r="G256" s="241">
        <v>0</v>
      </c>
      <c r="H256" s="232">
        <v>0</v>
      </c>
      <c r="I256" s="218"/>
      <c r="J256" s="218"/>
      <c r="M256" s="133">
        <f t="shared" si="3"/>
        <v>13</v>
      </c>
    </row>
    <row r="257" spans="1:13" s="133" customFormat="1">
      <c r="A257" s="266" t="s">
        <v>552</v>
      </c>
      <c r="B257" s="267" t="s">
        <v>553</v>
      </c>
      <c r="C257" s="243">
        <v>0</v>
      </c>
      <c r="D257" s="243">
        <v>58991100</v>
      </c>
      <c r="E257" s="243">
        <v>58991100</v>
      </c>
      <c r="F257" s="243">
        <v>0</v>
      </c>
      <c r="G257" s="243">
        <v>0</v>
      </c>
      <c r="H257" s="234">
        <v>0</v>
      </c>
      <c r="I257" s="218"/>
      <c r="J257" s="218"/>
      <c r="M257" s="133">
        <f t="shared" si="3"/>
        <v>9</v>
      </c>
    </row>
    <row r="258" spans="1:13" s="133" customFormat="1">
      <c r="A258" s="270" t="s">
        <v>554</v>
      </c>
      <c r="B258" s="271" t="s">
        <v>553</v>
      </c>
      <c r="C258" s="241">
        <v>0</v>
      </c>
      <c r="D258" s="241">
        <v>58991100</v>
      </c>
      <c r="E258" s="241">
        <v>58991100</v>
      </c>
      <c r="F258" s="241">
        <v>0</v>
      </c>
      <c r="G258" s="241">
        <v>0</v>
      </c>
      <c r="H258" s="232">
        <v>0</v>
      </c>
      <c r="I258" s="218"/>
      <c r="J258" s="218"/>
      <c r="M258" s="133">
        <f t="shared" si="3"/>
        <v>13</v>
      </c>
    </row>
    <row r="259" spans="1:13" s="133" customFormat="1">
      <c r="A259" s="266" t="s">
        <v>555</v>
      </c>
      <c r="B259" s="267" t="s">
        <v>556</v>
      </c>
      <c r="C259" s="243">
        <v>0</v>
      </c>
      <c r="D259" s="243">
        <v>41991500</v>
      </c>
      <c r="E259" s="243">
        <v>41991500</v>
      </c>
      <c r="F259" s="243">
        <v>0</v>
      </c>
      <c r="G259" s="243">
        <v>0</v>
      </c>
      <c r="H259" s="234">
        <v>0</v>
      </c>
      <c r="I259" s="218"/>
      <c r="J259" s="218"/>
      <c r="M259" s="133">
        <f t="shared" si="3"/>
        <v>9</v>
      </c>
    </row>
    <row r="260" spans="1:13" s="133" customFormat="1">
      <c r="A260" s="270" t="s">
        <v>557</v>
      </c>
      <c r="B260" s="271" t="s">
        <v>556</v>
      </c>
      <c r="C260" s="241">
        <v>0</v>
      </c>
      <c r="D260" s="241">
        <v>41991500</v>
      </c>
      <c r="E260" s="241">
        <v>41991500</v>
      </c>
      <c r="F260" s="241">
        <v>0</v>
      </c>
      <c r="G260" s="241">
        <v>0</v>
      </c>
      <c r="H260" s="232">
        <v>0</v>
      </c>
      <c r="I260" s="218"/>
      <c r="J260" s="218"/>
      <c r="M260" s="133">
        <f t="shared" si="3"/>
        <v>13</v>
      </c>
    </row>
    <row r="261" spans="1:13" s="133" customFormat="1">
      <c r="A261" s="266" t="s">
        <v>558</v>
      </c>
      <c r="B261" s="267" t="s">
        <v>559</v>
      </c>
      <c r="C261" s="243">
        <v>0</v>
      </c>
      <c r="D261" s="243">
        <v>21639700</v>
      </c>
      <c r="E261" s="243">
        <v>21639700</v>
      </c>
      <c r="F261" s="243">
        <v>0</v>
      </c>
      <c r="G261" s="243">
        <v>0</v>
      </c>
      <c r="H261" s="234">
        <v>0</v>
      </c>
      <c r="I261" s="218"/>
      <c r="J261" s="218"/>
      <c r="M261" s="133">
        <f t="shared" si="3"/>
        <v>9</v>
      </c>
    </row>
    <row r="262" spans="1:13" s="133" customFormat="1">
      <c r="A262" s="270" t="s">
        <v>560</v>
      </c>
      <c r="B262" s="271" t="s">
        <v>559</v>
      </c>
      <c r="C262" s="241">
        <v>0</v>
      </c>
      <c r="D262" s="241">
        <v>21639700</v>
      </c>
      <c r="E262" s="241">
        <v>21639700</v>
      </c>
      <c r="F262" s="241">
        <v>0</v>
      </c>
      <c r="G262" s="241">
        <v>0</v>
      </c>
      <c r="H262" s="232">
        <v>0</v>
      </c>
      <c r="I262" s="218"/>
      <c r="J262" s="218"/>
      <c r="M262" s="133">
        <f t="shared" si="3"/>
        <v>13</v>
      </c>
    </row>
    <row r="263" spans="1:13" s="133" customFormat="1">
      <c r="A263" s="266" t="s">
        <v>561</v>
      </c>
      <c r="B263" s="267" t="s">
        <v>562</v>
      </c>
      <c r="C263" s="243">
        <v>0</v>
      </c>
      <c r="D263" s="243">
        <v>12956206.810000001</v>
      </c>
      <c r="E263" s="243">
        <v>12956206.810000001</v>
      </c>
      <c r="F263" s="243">
        <v>0</v>
      </c>
      <c r="G263" s="243">
        <v>0</v>
      </c>
      <c r="H263" s="234">
        <v>0</v>
      </c>
      <c r="I263" s="218"/>
      <c r="J263" s="218"/>
      <c r="M263" s="133">
        <f t="shared" si="3"/>
        <v>9</v>
      </c>
    </row>
    <row r="264" spans="1:13" s="133" customFormat="1">
      <c r="A264" s="270" t="s">
        <v>563</v>
      </c>
      <c r="B264" s="271" t="s">
        <v>562</v>
      </c>
      <c r="C264" s="241">
        <v>0</v>
      </c>
      <c r="D264" s="241">
        <v>12956206.810000001</v>
      </c>
      <c r="E264" s="241">
        <v>12956206.810000001</v>
      </c>
      <c r="F264" s="241">
        <v>0</v>
      </c>
      <c r="G264" s="241">
        <v>0</v>
      </c>
      <c r="H264" s="232">
        <v>0</v>
      </c>
      <c r="I264" s="218"/>
      <c r="J264" s="218"/>
      <c r="M264" s="133">
        <f t="shared" ref="M264:M327" si="4">+LEN(A264)</f>
        <v>13</v>
      </c>
    </row>
    <row r="265" spans="1:13" s="133" customFormat="1">
      <c r="A265" s="137" t="s">
        <v>63</v>
      </c>
      <c r="B265" s="138" t="s">
        <v>69</v>
      </c>
      <c r="C265" s="221">
        <v>1792779767</v>
      </c>
      <c r="D265" s="221">
        <v>0</v>
      </c>
      <c r="E265" s="221">
        <v>133456290</v>
      </c>
      <c r="F265" s="221">
        <v>1926236057</v>
      </c>
      <c r="G265" s="221">
        <v>0</v>
      </c>
      <c r="H265" s="222">
        <v>1926236057</v>
      </c>
      <c r="I265" s="218"/>
      <c r="J265" s="218"/>
      <c r="M265" s="133">
        <f t="shared" si="4"/>
        <v>3</v>
      </c>
    </row>
    <row r="266" spans="1:13" s="133" customFormat="1">
      <c r="A266" s="210" t="s">
        <v>70</v>
      </c>
      <c r="B266" s="207" t="s">
        <v>71</v>
      </c>
      <c r="C266" s="239">
        <v>1792779767</v>
      </c>
      <c r="D266" s="239">
        <v>0</v>
      </c>
      <c r="E266" s="239">
        <v>133456290</v>
      </c>
      <c r="F266" s="239">
        <v>1926236057</v>
      </c>
      <c r="G266" s="239">
        <v>0</v>
      </c>
      <c r="H266" s="240">
        <v>1926236057</v>
      </c>
      <c r="I266" s="218"/>
      <c r="J266" s="218"/>
      <c r="M266" s="133">
        <f t="shared" si="4"/>
        <v>6</v>
      </c>
    </row>
    <row r="267" spans="1:13" s="133" customFormat="1">
      <c r="A267" s="264" t="s">
        <v>564</v>
      </c>
      <c r="B267" s="265" t="s">
        <v>565</v>
      </c>
      <c r="C267" s="225">
        <v>1792779767</v>
      </c>
      <c r="D267" s="225">
        <v>0</v>
      </c>
      <c r="E267" s="225">
        <v>133456290</v>
      </c>
      <c r="F267" s="225">
        <v>1926236057</v>
      </c>
      <c r="G267" s="225">
        <v>0</v>
      </c>
      <c r="H267" s="226">
        <v>1926236057</v>
      </c>
      <c r="I267" s="218"/>
      <c r="J267" s="218"/>
      <c r="M267" s="133">
        <f t="shared" si="4"/>
        <v>9</v>
      </c>
    </row>
    <row r="268" spans="1:13" s="133" customFormat="1">
      <c r="A268" s="270" t="s">
        <v>566</v>
      </c>
      <c r="B268" s="271" t="s">
        <v>565</v>
      </c>
      <c r="C268" s="241">
        <v>1792779767</v>
      </c>
      <c r="D268" s="241">
        <v>0</v>
      </c>
      <c r="E268" s="241">
        <v>133456290</v>
      </c>
      <c r="F268" s="241">
        <v>1926236057</v>
      </c>
      <c r="G268" s="231">
        <v>0</v>
      </c>
      <c r="H268" s="255">
        <v>1926236057</v>
      </c>
      <c r="I268" s="218"/>
      <c r="J268" s="218"/>
      <c r="M268" s="133">
        <f t="shared" si="4"/>
        <v>13</v>
      </c>
    </row>
    <row r="269" spans="1:13" s="133" customFormat="1">
      <c r="A269" s="215" t="s">
        <v>569</v>
      </c>
      <c r="B269" s="216" t="s">
        <v>79</v>
      </c>
      <c r="C269" s="229">
        <v>15573163376.379999</v>
      </c>
      <c r="D269" s="229">
        <v>0</v>
      </c>
      <c r="E269" s="229">
        <v>0</v>
      </c>
      <c r="F269" s="229">
        <v>15573163376.379999</v>
      </c>
      <c r="G269" s="229">
        <v>0</v>
      </c>
      <c r="H269" s="230">
        <v>15573163376.379999</v>
      </c>
      <c r="I269" s="218"/>
      <c r="J269" s="218"/>
      <c r="M269" s="133">
        <f t="shared" si="4"/>
        <v>1</v>
      </c>
    </row>
    <row r="270" spans="1:13" s="133" customFormat="1">
      <c r="A270" s="205" t="s">
        <v>82</v>
      </c>
      <c r="B270" s="200" t="s">
        <v>83</v>
      </c>
      <c r="C270" s="242">
        <v>15573163376.379999</v>
      </c>
      <c r="D270" s="242">
        <v>0</v>
      </c>
      <c r="E270" s="242">
        <v>0</v>
      </c>
      <c r="F270" s="242">
        <v>15573163376.379999</v>
      </c>
      <c r="G270" s="237">
        <v>0</v>
      </c>
      <c r="H270" s="257">
        <v>15573163376.379999</v>
      </c>
      <c r="I270" s="218"/>
      <c r="J270" s="218"/>
      <c r="M270" s="133">
        <f t="shared" si="4"/>
        <v>3</v>
      </c>
    </row>
    <row r="271" spans="1:13" s="133" customFormat="1">
      <c r="A271" s="211" t="s">
        <v>86</v>
      </c>
      <c r="B271" s="208" t="s">
        <v>87</v>
      </c>
      <c r="C271" s="244">
        <v>12771061542.1</v>
      </c>
      <c r="D271" s="244">
        <v>0</v>
      </c>
      <c r="E271" s="244">
        <v>0</v>
      </c>
      <c r="F271" s="244">
        <v>12771061542.1</v>
      </c>
      <c r="G271" s="246">
        <v>0</v>
      </c>
      <c r="H271" s="256">
        <v>12771061542.1</v>
      </c>
      <c r="I271" s="218"/>
      <c r="J271" s="218"/>
      <c r="M271" s="133">
        <f t="shared" si="4"/>
        <v>6</v>
      </c>
    </row>
    <row r="272" spans="1:13" s="133" customFormat="1">
      <c r="A272" s="266" t="s">
        <v>570</v>
      </c>
      <c r="B272" s="267" t="s">
        <v>571</v>
      </c>
      <c r="C272" s="243">
        <v>12771061542.1</v>
      </c>
      <c r="D272" s="243">
        <v>0</v>
      </c>
      <c r="E272" s="243">
        <v>0</v>
      </c>
      <c r="F272" s="243">
        <v>12771061542.1</v>
      </c>
      <c r="G272" s="233">
        <v>0</v>
      </c>
      <c r="H272" s="254">
        <v>12771061542.1</v>
      </c>
      <c r="I272" s="218"/>
      <c r="J272" s="218"/>
      <c r="M272" s="133">
        <f t="shared" si="4"/>
        <v>9</v>
      </c>
    </row>
    <row r="273" spans="1:13" s="133" customFormat="1">
      <c r="A273" s="270" t="s">
        <v>572</v>
      </c>
      <c r="B273" s="271" t="s">
        <v>573</v>
      </c>
      <c r="C273" s="241">
        <v>12771061542.1</v>
      </c>
      <c r="D273" s="241">
        <v>0</v>
      </c>
      <c r="E273" s="241">
        <v>0</v>
      </c>
      <c r="F273" s="241">
        <v>12771061542.1</v>
      </c>
      <c r="G273" s="231">
        <v>0</v>
      </c>
      <c r="H273" s="255">
        <v>12771061542.1</v>
      </c>
      <c r="I273" s="218"/>
      <c r="J273" s="218"/>
      <c r="M273" s="133">
        <f t="shared" si="4"/>
        <v>13</v>
      </c>
    </row>
    <row r="274" spans="1:13" s="133" customFormat="1">
      <c r="A274" s="211" t="s">
        <v>90</v>
      </c>
      <c r="B274" s="208" t="s">
        <v>574</v>
      </c>
      <c r="C274" s="244">
        <v>2802101834.2800002</v>
      </c>
      <c r="D274" s="244">
        <v>0</v>
      </c>
      <c r="E274" s="244">
        <v>0</v>
      </c>
      <c r="F274" s="244">
        <v>2802101834.2800002</v>
      </c>
      <c r="G274" s="246">
        <v>0</v>
      </c>
      <c r="H274" s="256">
        <v>2802101834.2800002</v>
      </c>
      <c r="I274" s="218"/>
      <c r="J274" s="218"/>
      <c r="M274" s="133">
        <f t="shared" si="4"/>
        <v>6</v>
      </c>
    </row>
    <row r="275" spans="1:13" s="133" customFormat="1">
      <c r="A275" s="266" t="s">
        <v>575</v>
      </c>
      <c r="B275" s="267" t="s">
        <v>576</v>
      </c>
      <c r="C275" s="243">
        <v>6036583545.0900002</v>
      </c>
      <c r="D275" s="243">
        <v>0</v>
      </c>
      <c r="E275" s="243">
        <v>0</v>
      </c>
      <c r="F275" s="243">
        <v>6036583545.0900002</v>
      </c>
      <c r="G275" s="233">
        <v>0</v>
      </c>
      <c r="H275" s="254">
        <v>6036583545.0900002</v>
      </c>
      <c r="I275" s="218"/>
      <c r="J275" s="218"/>
      <c r="M275" s="133">
        <f t="shared" si="4"/>
        <v>9</v>
      </c>
    </row>
    <row r="276" spans="1:13" s="133" customFormat="1">
      <c r="A276" s="270" t="s">
        <v>577</v>
      </c>
      <c r="B276" s="271" t="s">
        <v>576</v>
      </c>
      <c r="C276" s="241">
        <v>5928424260</v>
      </c>
      <c r="D276" s="241">
        <v>0</v>
      </c>
      <c r="E276" s="241">
        <v>0</v>
      </c>
      <c r="F276" s="241">
        <v>5928424260</v>
      </c>
      <c r="G276" s="231">
        <v>0</v>
      </c>
      <c r="H276" s="255">
        <v>5928424260</v>
      </c>
      <c r="I276" s="218"/>
      <c r="J276" s="218"/>
      <c r="M276" s="133">
        <f t="shared" si="4"/>
        <v>13</v>
      </c>
    </row>
    <row r="277" spans="1:13" s="133" customFormat="1" ht="25.5">
      <c r="A277" s="270" t="s">
        <v>578</v>
      </c>
      <c r="B277" s="271" t="s">
        <v>579</v>
      </c>
      <c r="C277" s="241">
        <v>108159285.09</v>
      </c>
      <c r="D277" s="241">
        <v>0</v>
      </c>
      <c r="E277" s="241">
        <v>0</v>
      </c>
      <c r="F277" s="241">
        <v>108159285.09</v>
      </c>
      <c r="G277" s="231">
        <v>0</v>
      </c>
      <c r="H277" s="255">
        <v>108159285.09</v>
      </c>
      <c r="I277" s="218"/>
      <c r="J277" s="218"/>
      <c r="M277" s="133">
        <f t="shared" si="4"/>
        <v>13</v>
      </c>
    </row>
    <row r="278" spans="1:13" s="133" customFormat="1">
      <c r="A278" s="266" t="s">
        <v>580</v>
      </c>
      <c r="B278" s="267" t="s">
        <v>581</v>
      </c>
      <c r="C278" s="243">
        <v>-3234481710.8099999</v>
      </c>
      <c r="D278" s="243">
        <v>0</v>
      </c>
      <c r="E278" s="243">
        <v>0</v>
      </c>
      <c r="F278" s="243">
        <v>-3234481710.8099999</v>
      </c>
      <c r="G278" s="233">
        <v>0</v>
      </c>
      <c r="H278" s="254">
        <v>-3234481710.8099999</v>
      </c>
      <c r="I278" s="218"/>
      <c r="J278" s="218"/>
      <c r="M278" s="133">
        <f t="shared" si="4"/>
        <v>9</v>
      </c>
    </row>
    <row r="279" spans="1:13" s="133" customFormat="1">
      <c r="A279" s="270" t="s">
        <v>582</v>
      </c>
      <c r="B279" s="271" t="s">
        <v>581</v>
      </c>
      <c r="C279" s="241">
        <v>-3181349384.8099999</v>
      </c>
      <c r="D279" s="241">
        <v>0</v>
      </c>
      <c r="E279" s="241">
        <v>0</v>
      </c>
      <c r="F279" s="241">
        <v>-3181349384.8099999</v>
      </c>
      <c r="G279" s="231">
        <v>0</v>
      </c>
      <c r="H279" s="255">
        <v>-3181349384.8099999</v>
      </c>
      <c r="I279" s="218"/>
      <c r="J279" s="218"/>
      <c r="M279" s="133">
        <f t="shared" si="4"/>
        <v>13</v>
      </c>
    </row>
    <row r="280" spans="1:13" s="133" customFormat="1" ht="25.5">
      <c r="A280" s="268" t="s">
        <v>583</v>
      </c>
      <c r="B280" s="269" t="s">
        <v>579</v>
      </c>
      <c r="C280" s="227">
        <v>-53132326</v>
      </c>
      <c r="D280" s="227">
        <v>0</v>
      </c>
      <c r="E280" s="227">
        <v>0</v>
      </c>
      <c r="F280" s="227">
        <v>-53132326</v>
      </c>
      <c r="G280" s="227">
        <v>0</v>
      </c>
      <c r="H280" s="228">
        <v>-53132326</v>
      </c>
      <c r="I280" s="218"/>
      <c r="J280" s="218"/>
      <c r="M280" s="133">
        <f t="shared" si="4"/>
        <v>13</v>
      </c>
    </row>
    <row r="281" spans="1:13" s="133" customFormat="1">
      <c r="A281" s="211" t="s">
        <v>97</v>
      </c>
      <c r="B281" s="208" t="s">
        <v>94</v>
      </c>
      <c r="C281" s="244">
        <v>0</v>
      </c>
      <c r="D281" s="244">
        <v>0</v>
      </c>
      <c r="E281" s="244">
        <v>0</v>
      </c>
      <c r="F281" s="244">
        <v>0</v>
      </c>
      <c r="G281" s="246">
        <v>0</v>
      </c>
      <c r="H281" s="256">
        <v>0</v>
      </c>
      <c r="I281" s="218"/>
      <c r="J281" s="218"/>
      <c r="M281" s="133">
        <f t="shared" si="4"/>
        <v>6</v>
      </c>
    </row>
    <row r="282" spans="1:13" s="133" customFormat="1">
      <c r="A282" s="266" t="s">
        <v>584</v>
      </c>
      <c r="B282" s="267" t="s">
        <v>585</v>
      </c>
      <c r="C282" s="243">
        <v>0</v>
      </c>
      <c r="D282" s="243">
        <v>0</v>
      </c>
      <c r="E282" s="243">
        <v>0</v>
      </c>
      <c r="F282" s="243">
        <v>0</v>
      </c>
      <c r="G282" s="233">
        <v>0</v>
      </c>
      <c r="H282" s="254">
        <v>0</v>
      </c>
      <c r="I282" s="218"/>
      <c r="J282" s="218"/>
      <c r="M282" s="133">
        <f t="shared" si="4"/>
        <v>9</v>
      </c>
    </row>
    <row r="283" spans="1:13" s="133" customFormat="1">
      <c r="A283" s="268" t="s">
        <v>586</v>
      </c>
      <c r="B283" s="269" t="s">
        <v>587</v>
      </c>
      <c r="C283" s="227">
        <v>0</v>
      </c>
      <c r="D283" s="227">
        <v>0</v>
      </c>
      <c r="E283" s="227">
        <v>0</v>
      </c>
      <c r="F283" s="227">
        <v>0</v>
      </c>
      <c r="G283" s="227">
        <v>0</v>
      </c>
      <c r="H283" s="228">
        <v>0</v>
      </c>
      <c r="I283" s="218"/>
      <c r="J283" s="218"/>
      <c r="M283" s="133">
        <f t="shared" si="4"/>
        <v>13</v>
      </c>
    </row>
    <row r="284" spans="1:13" s="133" customFormat="1" ht="25.5">
      <c r="A284" s="210" t="s">
        <v>588</v>
      </c>
      <c r="B284" s="207" t="s">
        <v>98</v>
      </c>
      <c r="C284" s="239">
        <v>0</v>
      </c>
      <c r="D284" s="239">
        <v>0</v>
      </c>
      <c r="E284" s="239">
        <v>0</v>
      </c>
      <c r="F284" s="239">
        <v>0</v>
      </c>
      <c r="G284" s="239">
        <v>0</v>
      </c>
      <c r="H284" s="240">
        <v>0</v>
      </c>
      <c r="I284" s="218"/>
      <c r="J284" s="218"/>
      <c r="M284" s="133">
        <f t="shared" si="4"/>
        <v>6</v>
      </c>
    </row>
    <row r="285" spans="1:13" s="133" customFormat="1">
      <c r="A285" s="266" t="s">
        <v>589</v>
      </c>
      <c r="B285" s="267" t="s">
        <v>590</v>
      </c>
      <c r="C285" s="243">
        <v>0</v>
      </c>
      <c r="D285" s="243">
        <v>0</v>
      </c>
      <c r="E285" s="243">
        <v>0</v>
      </c>
      <c r="F285" s="243">
        <v>0</v>
      </c>
      <c r="G285" s="233">
        <v>0</v>
      </c>
      <c r="H285" s="254">
        <v>0</v>
      </c>
      <c r="I285" s="218"/>
      <c r="J285" s="218"/>
      <c r="M285" s="133">
        <f t="shared" si="4"/>
        <v>9</v>
      </c>
    </row>
    <row r="286" spans="1:13" s="133" customFormat="1">
      <c r="A286" s="270" t="s">
        <v>591</v>
      </c>
      <c r="B286" s="271" t="s">
        <v>592</v>
      </c>
      <c r="C286" s="241">
        <v>0</v>
      </c>
      <c r="D286" s="241">
        <v>0</v>
      </c>
      <c r="E286" s="241">
        <v>0</v>
      </c>
      <c r="F286" s="241">
        <v>0</v>
      </c>
      <c r="G286" s="231">
        <v>0</v>
      </c>
      <c r="H286" s="255">
        <v>0</v>
      </c>
      <c r="I286" s="218"/>
      <c r="J286" s="218"/>
      <c r="M286" s="133">
        <f t="shared" si="4"/>
        <v>13</v>
      </c>
    </row>
    <row r="287" spans="1:13" s="133" customFormat="1">
      <c r="A287" s="268" t="s">
        <v>593</v>
      </c>
      <c r="B287" s="269" t="s">
        <v>594</v>
      </c>
      <c r="C287" s="227">
        <v>0</v>
      </c>
      <c r="D287" s="227">
        <v>0</v>
      </c>
      <c r="E287" s="227">
        <v>0</v>
      </c>
      <c r="F287" s="227">
        <v>0</v>
      </c>
      <c r="G287" s="227">
        <v>0</v>
      </c>
      <c r="H287" s="228">
        <v>0</v>
      </c>
      <c r="I287" s="218"/>
      <c r="J287" s="218"/>
      <c r="M287" s="133">
        <f t="shared" si="4"/>
        <v>13</v>
      </c>
    </row>
    <row r="288" spans="1:13" s="133" customFormat="1">
      <c r="A288" s="268" t="s">
        <v>595</v>
      </c>
      <c r="B288" s="269" t="s">
        <v>596</v>
      </c>
      <c r="C288" s="227">
        <v>0</v>
      </c>
      <c r="D288" s="227">
        <v>0</v>
      </c>
      <c r="E288" s="227">
        <v>0</v>
      </c>
      <c r="F288" s="227">
        <v>0</v>
      </c>
      <c r="G288" s="227">
        <v>0</v>
      </c>
      <c r="H288" s="228">
        <v>0</v>
      </c>
      <c r="I288" s="218"/>
      <c r="J288" s="218"/>
      <c r="M288" s="133">
        <f t="shared" si="4"/>
        <v>13</v>
      </c>
    </row>
    <row r="289" spans="1:13" s="133" customFormat="1">
      <c r="A289" s="264" t="s">
        <v>597</v>
      </c>
      <c r="B289" s="265" t="s">
        <v>598</v>
      </c>
      <c r="C289" s="225">
        <v>0</v>
      </c>
      <c r="D289" s="225">
        <v>0</v>
      </c>
      <c r="E289" s="225">
        <v>0</v>
      </c>
      <c r="F289" s="225">
        <v>0</v>
      </c>
      <c r="G289" s="225">
        <v>0</v>
      </c>
      <c r="H289" s="226">
        <v>0</v>
      </c>
      <c r="I289" s="218"/>
      <c r="J289" s="218"/>
      <c r="M289" s="133">
        <f t="shared" si="4"/>
        <v>9</v>
      </c>
    </row>
    <row r="290" spans="1:13" s="133" customFormat="1">
      <c r="A290" s="270" t="s">
        <v>599</v>
      </c>
      <c r="B290" s="271" t="s">
        <v>600</v>
      </c>
      <c r="C290" s="241">
        <v>0</v>
      </c>
      <c r="D290" s="241">
        <v>0</v>
      </c>
      <c r="E290" s="241">
        <v>0</v>
      </c>
      <c r="F290" s="241">
        <v>0</v>
      </c>
      <c r="G290" s="231">
        <v>0</v>
      </c>
      <c r="H290" s="255">
        <v>0</v>
      </c>
      <c r="I290" s="218"/>
      <c r="J290" s="218"/>
      <c r="M290" s="133">
        <f t="shared" si="4"/>
        <v>13</v>
      </c>
    </row>
    <row r="291" spans="1:13" s="133" customFormat="1">
      <c r="A291" s="270" t="s">
        <v>601</v>
      </c>
      <c r="B291" s="271" t="s">
        <v>602</v>
      </c>
      <c r="C291" s="241">
        <v>0</v>
      </c>
      <c r="D291" s="241">
        <v>0</v>
      </c>
      <c r="E291" s="241">
        <v>0</v>
      </c>
      <c r="F291" s="241">
        <v>0</v>
      </c>
      <c r="G291" s="231">
        <v>0</v>
      </c>
      <c r="H291" s="255">
        <v>0</v>
      </c>
      <c r="I291" s="218"/>
      <c r="J291" s="218"/>
      <c r="M291" s="133">
        <f t="shared" si="4"/>
        <v>13</v>
      </c>
    </row>
    <row r="292" spans="1:13" s="133" customFormat="1" ht="25.5">
      <c r="A292" s="268" t="s">
        <v>603</v>
      </c>
      <c r="B292" s="269" t="s">
        <v>604</v>
      </c>
      <c r="C292" s="227">
        <v>0</v>
      </c>
      <c r="D292" s="227">
        <v>0</v>
      </c>
      <c r="E292" s="227">
        <v>0</v>
      </c>
      <c r="F292" s="227">
        <v>0</v>
      </c>
      <c r="G292" s="227">
        <v>0</v>
      </c>
      <c r="H292" s="228">
        <v>0</v>
      </c>
      <c r="I292" s="218"/>
      <c r="J292" s="218"/>
      <c r="M292" s="133">
        <f t="shared" si="4"/>
        <v>13</v>
      </c>
    </row>
    <row r="293" spans="1:13" s="133" customFormat="1" ht="25.5">
      <c r="A293" s="268" t="s">
        <v>605</v>
      </c>
      <c r="B293" s="269" t="s">
        <v>606</v>
      </c>
      <c r="C293" s="227">
        <v>0</v>
      </c>
      <c r="D293" s="227">
        <v>0</v>
      </c>
      <c r="E293" s="227">
        <v>0</v>
      </c>
      <c r="F293" s="227">
        <v>0</v>
      </c>
      <c r="G293" s="227">
        <v>0</v>
      </c>
      <c r="H293" s="228">
        <v>0</v>
      </c>
      <c r="I293" s="218"/>
      <c r="J293" s="218"/>
      <c r="M293" s="133">
        <f t="shared" si="4"/>
        <v>13</v>
      </c>
    </row>
    <row r="294" spans="1:13" s="133" customFormat="1">
      <c r="A294" s="266" t="s">
        <v>607</v>
      </c>
      <c r="B294" s="267" t="s">
        <v>608</v>
      </c>
      <c r="C294" s="243">
        <v>0</v>
      </c>
      <c r="D294" s="243">
        <v>0</v>
      </c>
      <c r="E294" s="243">
        <v>0</v>
      </c>
      <c r="F294" s="243">
        <v>0</v>
      </c>
      <c r="G294" s="233">
        <v>0</v>
      </c>
      <c r="H294" s="254">
        <v>0</v>
      </c>
      <c r="I294" s="218"/>
      <c r="J294" s="218"/>
      <c r="M294" s="133">
        <f t="shared" si="4"/>
        <v>9</v>
      </c>
    </row>
    <row r="295" spans="1:13" s="133" customFormat="1">
      <c r="A295" s="270" t="s">
        <v>609</v>
      </c>
      <c r="B295" s="271" t="s">
        <v>610</v>
      </c>
      <c r="C295" s="241">
        <v>0</v>
      </c>
      <c r="D295" s="241">
        <v>0</v>
      </c>
      <c r="E295" s="241">
        <v>0</v>
      </c>
      <c r="F295" s="241">
        <v>0</v>
      </c>
      <c r="G295" s="231">
        <v>0</v>
      </c>
      <c r="H295" s="255">
        <v>0</v>
      </c>
      <c r="I295" s="218"/>
      <c r="J295" s="218"/>
      <c r="M295" s="133">
        <f t="shared" si="4"/>
        <v>13</v>
      </c>
    </row>
    <row r="296" spans="1:13" s="133" customFormat="1">
      <c r="A296" s="268" t="s">
        <v>611</v>
      </c>
      <c r="B296" s="269" t="s">
        <v>612</v>
      </c>
      <c r="C296" s="227">
        <v>0</v>
      </c>
      <c r="D296" s="227">
        <v>0</v>
      </c>
      <c r="E296" s="227">
        <v>0</v>
      </c>
      <c r="F296" s="227">
        <v>0</v>
      </c>
      <c r="G296" s="227">
        <v>0</v>
      </c>
      <c r="H296" s="228">
        <v>0</v>
      </c>
      <c r="I296" s="218"/>
      <c r="J296" s="218"/>
      <c r="M296" s="133">
        <f t="shared" si="4"/>
        <v>13</v>
      </c>
    </row>
    <row r="297" spans="1:13" s="133" customFormat="1">
      <c r="A297" s="266" t="s">
        <v>613</v>
      </c>
      <c r="B297" s="267" t="s">
        <v>614</v>
      </c>
      <c r="C297" s="243">
        <v>0</v>
      </c>
      <c r="D297" s="243">
        <v>0</v>
      </c>
      <c r="E297" s="243">
        <v>0</v>
      </c>
      <c r="F297" s="243">
        <v>0</v>
      </c>
      <c r="G297" s="233">
        <v>0</v>
      </c>
      <c r="H297" s="254">
        <v>0</v>
      </c>
      <c r="I297" s="218"/>
      <c r="J297" s="218"/>
      <c r="M297" s="133">
        <f t="shared" si="4"/>
        <v>9</v>
      </c>
    </row>
    <row r="298" spans="1:13" s="133" customFormat="1">
      <c r="A298" s="268" t="s">
        <v>615</v>
      </c>
      <c r="B298" s="269" t="s">
        <v>616</v>
      </c>
      <c r="C298" s="227">
        <v>0</v>
      </c>
      <c r="D298" s="227">
        <v>0</v>
      </c>
      <c r="E298" s="227">
        <v>0</v>
      </c>
      <c r="F298" s="227">
        <v>0</v>
      </c>
      <c r="G298" s="227">
        <v>0</v>
      </c>
      <c r="H298" s="228">
        <v>0</v>
      </c>
      <c r="I298" s="218"/>
      <c r="J298" s="218"/>
      <c r="M298" s="133">
        <f t="shared" si="4"/>
        <v>13</v>
      </c>
    </row>
    <row r="299" spans="1:13" s="133" customFormat="1">
      <c r="A299" s="264" t="s">
        <v>617</v>
      </c>
      <c r="B299" s="265" t="s">
        <v>618</v>
      </c>
      <c r="C299" s="225">
        <v>0</v>
      </c>
      <c r="D299" s="225">
        <v>0</v>
      </c>
      <c r="E299" s="225">
        <v>0</v>
      </c>
      <c r="F299" s="225">
        <v>0</v>
      </c>
      <c r="G299" s="233">
        <v>0</v>
      </c>
      <c r="H299" s="226">
        <v>0</v>
      </c>
      <c r="I299" s="218"/>
      <c r="J299" s="218"/>
      <c r="M299" s="133">
        <f t="shared" si="4"/>
        <v>9</v>
      </c>
    </row>
    <row r="300" spans="1:13" s="133" customFormat="1">
      <c r="A300" s="268" t="s">
        <v>619</v>
      </c>
      <c r="B300" s="269" t="s">
        <v>620</v>
      </c>
      <c r="C300" s="227">
        <v>0</v>
      </c>
      <c r="D300" s="227">
        <v>0</v>
      </c>
      <c r="E300" s="227">
        <v>0</v>
      </c>
      <c r="F300" s="227">
        <v>0</v>
      </c>
      <c r="G300" s="231">
        <v>0</v>
      </c>
      <c r="H300" s="228">
        <v>0</v>
      </c>
      <c r="I300" s="218"/>
      <c r="J300" s="218"/>
      <c r="M300" s="133">
        <f t="shared" si="4"/>
        <v>13</v>
      </c>
    </row>
    <row r="301" spans="1:13" s="133" customFormat="1">
      <c r="A301" s="270" t="s">
        <v>621</v>
      </c>
      <c r="B301" s="271" t="s">
        <v>622</v>
      </c>
      <c r="C301" s="241">
        <v>0</v>
      </c>
      <c r="D301" s="241">
        <v>0</v>
      </c>
      <c r="E301" s="241">
        <v>0</v>
      </c>
      <c r="F301" s="241">
        <v>0</v>
      </c>
      <c r="G301" s="231">
        <v>0</v>
      </c>
      <c r="H301" s="255">
        <v>0</v>
      </c>
      <c r="I301" s="218"/>
      <c r="J301" s="218"/>
      <c r="M301" s="133">
        <f t="shared" si="4"/>
        <v>13</v>
      </c>
    </row>
    <row r="302" spans="1:13" s="133" customFormat="1">
      <c r="A302" s="215" t="s">
        <v>156</v>
      </c>
      <c r="B302" s="216" t="s">
        <v>623</v>
      </c>
      <c r="C302" s="229">
        <v>9856230576</v>
      </c>
      <c r="D302" s="229">
        <v>279579156</v>
      </c>
      <c r="E302" s="229">
        <v>918696912</v>
      </c>
      <c r="F302" s="229">
        <v>10495348332</v>
      </c>
      <c r="G302" s="229">
        <v>0</v>
      </c>
      <c r="H302" s="230">
        <v>10495348332</v>
      </c>
      <c r="I302" s="218">
        <f>+H302-H321</f>
        <v>863161440.31999969</v>
      </c>
      <c r="J302" s="218"/>
      <c r="M302" s="133">
        <f t="shared" si="4"/>
        <v>1</v>
      </c>
    </row>
    <row r="303" spans="1:13" s="133" customFormat="1">
      <c r="A303" s="137" t="s">
        <v>158</v>
      </c>
      <c r="B303" s="138" t="s">
        <v>159</v>
      </c>
      <c r="C303" s="221">
        <v>9435846994.1000004</v>
      </c>
      <c r="D303" s="221">
        <v>279579156</v>
      </c>
      <c r="E303" s="221">
        <v>831090462</v>
      </c>
      <c r="F303" s="221">
        <v>9987358300.1000004</v>
      </c>
      <c r="G303" s="237">
        <v>0</v>
      </c>
      <c r="H303" s="222">
        <v>9987358300.1000004</v>
      </c>
      <c r="I303" s="218"/>
      <c r="J303" s="218"/>
      <c r="M303" s="133">
        <f t="shared" si="4"/>
        <v>3</v>
      </c>
    </row>
    <row r="304" spans="1:13" s="133" customFormat="1">
      <c r="A304" s="211" t="s">
        <v>160</v>
      </c>
      <c r="B304" s="208" t="s">
        <v>161</v>
      </c>
      <c r="C304" s="244">
        <v>9435846994.1000004</v>
      </c>
      <c r="D304" s="244">
        <v>279579156</v>
      </c>
      <c r="E304" s="244">
        <v>831090462</v>
      </c>
      <c r="F304" s="244">
        <v>9987358300.1000004</v>
      </c>
      <c r="G304" s="246">
        <v>0</v>
      </c>
      <c r="H304" s="256">
        <v>9987358300.1000004</v>
      </c>
      <c r="I304" s="218"/>
      <c r="J304" s="218"/>
      <c r="M304" s="133">
        <f t="shared" si="4"/>
        <v>6</v>
      </c>
    </row>
    <row r="305" spans="1:13" s="133" customFormat="1">
      <c r="A305" s="266" t="s">
        <v>624</v>
      </c>
      <c r="B305" s="267" t="s">
        <v>232</v>
      </c>
      <c r="C305" s="243">
        <v>9435846994.1000004</v>
      </c>
      <c r="D305" s="243">
        <v>279579156</v>
      </c>
      <c r="E305" s="243">
        <v>831090462</v>
      </c>
      <c r="F305" s="243">
        <v>9987358300.1000004</v>
      </c>
      <c r="G305" s="233">
        <v>0</v>
      </c>
      <c r="H305" s="254">
        <v>9987358300.1000004</v>
      </c>
      <c r="I305" s="218"/>
      <c r="J305" s="218"/>
      <c r="M305" s="133">
        <f t="shared" si="4"/>
        <v>9</v>
      </c>
    </row>
    <row r="306" spans="1:13" s="133" customFormat="1">
      <c r="A306" s="270" t="s">
        <v>625</v>
      </c>
      <c r="B306" s="271" t="s">
        <v>232</v>
      </c>
      <c r="C306" s="241">
        <v>9435846994.1000004</v>
      </c>
      <c r="D306" s="241">
        <v>279579156</v>
      </c>
      <c r="E306" s="241">
        <v>831090462</v>
      </c>
      <c r="F306" s="241">
        <v>9987358300.1000004</v>
      </c>
      <c r="G306" s="231">
        <v>0</v>
      </c>
      <c r="H306" s="255">
        <v>9987358300.1000004</v>
      </c>
      <c r="I306" s="218"/>
      <c r="J306" s="218"/>
      <c r="M306" s="133">
        <f t="shared" si="4"/>
        <v>13</v>
      </c>
    </row>
    <row r="307" spans="1:13" s="133" customFormat="1">
      <c r="A307" s="205" t="s">
        <v>164</v>
      </c>
      <c r="B307" s="200" t="s">
        <v>165</v>
      </c>
      <c r="C307" s="242">
        <v>420383581.89999998</v>
      </c>
      <c r="D307" s="242">
        <v>0</v>
      </c>
      <c r="E307" s="242">
        <v>87606450</v>
      </c>
      <c r="F307" s="242">
        <v>507990031.89999998</v>
      </c>
      <c r="G307" s="237">
        <v>0</v>
      </c>
      <c r="H307" s="257">
        <v>507990031.89999998</v>
      </c>
      <c r="I307" s="218"/>
      <c r="J307" s="218"/>
      <c r="M307" s="133">
        <f t="shared" si="4"/>
        <v>3</v>
      </c>
    </row>
    <row r="308" spans="1:13" s="133" customFormat="1">
      <c r="A308" s="210" t="s">
        <v>166</v>
      </c>
      <c r="B308" s="207" t="s">
        <v>167</v>
      </c>
      <c r="C308" s="239">
        <v>297253097.89999998</v>
      </c>
      <c r="D308" s="239">
        <v>0</v>
      </c>
      <c r="E308" s="239">
        <v>78173528</v>
      </c>
      <c r="F308" s="239">
        <v>375426625.89999998</v>
      </c>
      <c r="G308" s="246">
        <v>0</v>
      </c>
      <c r="H308" s="240">
        <v>375426625.89999998</v>
      </c>
      <c r="I308" s="218"/>
      <c r="J308" s="218"/>
      <c r="M308" s="133">
        <f t="shared" si="4"/>
        <v>6</v>
      </c>
    </row>
    <row r="309" spans="1:13" s="133" customFormat="1" ht="25.5">
      <c r="A309" s="264" t="s">
        <v>628</v>
      </c>
      <c r="B309" s="265" t="s">
        <v>629</v>
      </c>
      <c r="C309" s="225">
        <v>55730283</v>
      </c>
      <c r="D309" s="225">
        <v>0</v>
      </c>
      <c r="E309" s="225">
        <v>11573596</v>
      </c>
      <c r="F309" s="225">
        <v>67303879</v>
      </c>
      <c r="G309" s="225">
        <v>0</v>
      </c>
      <c r="H309" s="226">
        <v>67303879</v>
      </c>
      <c r="I309" s="218"/>
      <c r="J309" s="218"/>
      <c r="M309" s="133">
        <f t="shared" si="4"/>
        <v>9</v>
      </c>
    </row>
    <row r="310" spans="1:13" s="133" customFormat="1" ht="25.5">
      <c r="A310" s="268" t="s">
        <v>630</v>
      </c>
      <c r="B310" s="269" t="s">
        <v>629</v>
      </c>
      <c r="C310" s="227">
        <v>55730283</v>
      </c>
      <c r="D310" s="227">
        <v>0</v>
      </c>
      <c r="E310" s="227">
        <v>11573596</v>
      </c>
      <c r="F310" s="227">
        <v>67303879</v>
      </c>
      <c r="G310" s="231">
        <v>0</v>
      </c>
      <c r="H310" s="228">
        <v>67303879</v>
      </c>
      <c r="I310" s="218"/>
      <c r="J310" s="218"/>
      <c r="M310" s="133">
        <f t="shared" si="4"/>
        <v>13</v>
      </c>
    </row>
    <row r="311" spans="1:13" s="133" customFormat="1">
      <c r="A311" s="266" t="s">
        <v>631</v>
      </c>
      <c r="B311" s="267" t="s">
        <v>632</v>
      </c>
      <c r="C311" s="243">
        <v>241522814.90000001</v>
      </c>
      <c r="D311" s="243">
        <v>0</v>
      </c>
      <c r="E311" s="243">
        <v>66599932</v>
      </c>
      <c r="F311" s="243">
        <v>308122746.89999998</v>
      </c>
      <c r="G311" s="233">
        <v>0</v>
      </c>
      <c r="H311" s="254">
        <v>308122746.89999998</v>
      </c>
      <c r="I311" s="218"/>
      <c r="J311" s="218"/>
      <c r="M311" s="133">
        <f t="shared" si="4"/>
        <v>9</v>
      </c>
    </row>
    <row r="312" spans="1:13" s="133" customFormat="1">
      <c r="A312" s="270" t="s">
        <v>633</v>
      </c>
      <c r="B312" s="271" t="s">
        <v>632</v>
      </c>
      <c r="C312" s="241">
        <v>241522814.90000001</v>
      </c>
      <c r="D312" s="241">
        <v>0</v>
      </c>
      <c r="E312" s="241">
        <v>66599932</v>
      </c>
      <c r="F312" s="241">
        <v>308122746.89999998</v>
      </c>
      <c r="G312" s="231">
        <v>0</v>
      </c>
      <c r="H312" s="255">
        <v>308122746.89999998</v>
      </c>
      <c r="I312" s="218"/>
      <c r="J312" s="218"/>
      <c r="M312" s="133">
        <f t="shared" si="4"/>
        <v>13</v>
      </c>
    </row>
    <row r="313" spans="1:13" s="133" customFormat="1">
      <c r="A313" s="210" t="s">
        <v>168</v>
      </c>
      <c r="B313" s="207" t="s">
        <v>169</v>
      </c>
      <c r="C313" s="239">
        <v>121092587</v>
      </c>
      <c r="D313" s="239">
        <v>0</v>
      </c>
      <c r="E313" s="239">
        <v>0</v>
      </c>
      <c r="F313" s="239">
        <v>121092587</v>
      </c>
      <c r="G313" s="246">
        <v>0</v>
      </c>
      <c r="H313" s="240">
        <v>121092587</v>
      </c>
      <c r="I313" s="218"/>
      <c r="J313" s="218"/>
      <c r="M313" s="133">
        <f t="shared" si="4"/>
        <v>6</v>
      </c>
    </row>
    <row r="314" spans="1:13" s="133" customFormat="1">
      <c r="A314" s="266" t="s">
        <v>634</v>
      </c>
      <c r="B314" s="267" t="s">
        <v>635</v>
      </c>
      <c r="C314" s="243">
        <v>121092279</v>
      </c>
      <c r="D314" s="243">
        <v>0</v>
      </c>
      <c r="E314" s="243">
        <v>0</v>
      </c>
      <c r="F314" s="243">
        <v>121092279</v>
      </c>
      <c r="G314" s="233">
        <v>0</v>
      </c>
      <c r="H314" s="254">
        <v>121092279</v>
      </c>
      <c r="I314" s="218"/>
      <c r="J314" s="218"/>
      <c r="M314" s="133">
        <f t="shared" si="4"/>
        <v>9</v>
      </c>
    </row>
    <row r="315" spans="1:13" s="133" customFormat="1" ht="25.5">
      <c r="A315" s="270" t="s">
        <v>636</v>
      </c>
      <c r="B315" s="271" t="s">
        <v>637</v>
      </c>
      <c r="C315" s="241">
        <v>121092279</v>
      </c>
      <c r="D315" s="241">
        <v>0</v>
      </c>
      <c r="E315" s="241">
        <v>0</v>
      </c>
      <c r="F315" s="241">
        <v>121092279</v>
      </c>
      <c r="G315" s="231">
        <v>0</v>
      </c>
      <c r="H315" s="255">
        <v>121092279</v>
      </c>
      <c r="I315" s="218"/>
      <c r="J315" s="218"/>
      <c r="M315" s="133">
        <f t="shared" si="4"/>
        <v>13</v>
      </c>
    </row>
    <row r="316" spans="1:13" s="133" customFormat="1">
      <c r="A316" s="264" t="s">
        <v>638</v>
      </c>
      <c r="B316" s="265" t="s">
        <v>639</v>
      </c>
      <c r="C316" s="225">
        <v>308</v>
      </c>
      <c r="D316" s="225">
        <v>0</v>
      </c>
      <c r="E316" s="225">
        <v>0</v>
      </c>
      <c r="F316" s="225">
        <v>308</v>
      </c>
      <c r="G316" s="233">
        <v>0</v>
      </c>
      <c r="H316" s="226">
        <v>308</v>
      </c>
      <c r="I316" s="218"/>
      <c r="J316" s="218"/>
      <c r="M316" s="133">
        <f t="shared" si="4"/>
        <v>9</v>
      </c>
    </row>
    <row r="317" spans="1:13" s="133" customFormat="1">
      <c r="A317" s="268" t="s">
        <v>640</v>
      </c>
      <c r="B317" s="269" t="s">
        <v>641</v>
      </c>
      <c r="C317" s="227">
        <v>308</v>
      </c>
      <c r="D317" s="227">
        <v>0</v>
      </c>
      <c r="E317" s="227">
        <v>0</v>
      </c>
      <c r="F317" s="227">
        <v>308</v>
      </c>
      <c r="G317" s="231">
        <v>0</v>
      </c>
      <c r="H317" s="228">
        <v>308</v>
      </c>
      <c r="I317" s="218"/>
      <c r="J317" s="218"/>
      <c r="M317" s="133">
        <f t="shared" si="4"/>
        <v>13</v>
      </c>
    </row>
    <row r="318" spans="1:13" s="133" customFormat="1" ht="25.5">
      <c r="A318" s="211" t="s">
        <v>170</v>
      </c>
      <c r="B318" s="208" t="s">
        <v>642</v>
      </c>
      <c r="C318" s="244">
        <v>2037897</v>
      </c>
      <c r="D318" s="244">
        <v>0</v>
      </c>
      <c r="E318" s="244">
        <v>9432922</v>
      </c>
      <c r="F318" s="244">
        <v>11470819</v>
      </c>
      <c r="G318" s="246">
        <v>0</v>
      </c>
      <c r="H318" s="256">
        <v>11470819</v>
      </c>
      <c r="I318" s="218"/>
      <c r="J318" s="218"/>
      <c r="M318" s="133">
        <f t="shared" si="4"/>
        <v>6</v>
      </c>
    </row>
    <row r="319" spans="1:13" s="133" customFormat="1">
      <c r="A319" s="266" t="s">
        <v>643</v>
      </c>
      <c r="B319" s="267" t="s">
        <v>590</v>
      </c>
      <c r="C319" s="243">
        <v>2037897</v>
      </c>
      <c r="D319" s="243">
        <v>0</v>
      </c>
      <c r="E319" s="243">
        <v>9432922</v>
      </c>
      <c r="F319" s="243">
        <v>11470819</v>
      </c>
      <c r="G319" s="233">
        <v>0</v>
      </c>
      <c r="H319" s="254">
        <v>11470819</v>
      </c>
      <c r="I319" s="218"/>
      <c r="J319" s="218"/>
      <c r="M319" s="133">
        <f t="shared" si="4"/>
        <v>9</v>
      </c>
    </row>
    <row r="320" spans="1:13" s="133" customFormat="1">
      <c r="A320" s="268" t="s">
        <v>644</v>
      </c>
      <c r="B320" s="269" t="s">
        <v>645</v>
      </c>
      <c r="C320" s="227">
        <v>2037897</v>
      </c>
      <c r="D320" s="227">
        <v>0</v>
      </c>
      <c r="E320" s="227">
        <v>9432922</v>
      </c>
      <c r="F320" s="227">
        <v>11470819</v>
      </c>
      <c r="G320" s="231">
        <v>0</v>
      </c>
      <c r="H320" s="228">
        <v>11470819</v>
      </c>
      <c r="I320" s="218"/>
      <c r="J320" s="218"/>
      <c r="M320" s="133">
        <f t="shared" si="4"/>
        <v>13</v>
      </c>
    </row>
    <row r="321" spans="1:13" s="133" customFormat="1">
      <c r="A321" s="215" t="s">
        <v>172</v>
      </c>
      <c r="B321" s="216" t="s">
        <v>173</v>
      </c>
      <c r="C321" s="229">
        <v>7778444428.0500002</v>
      </c>
      <c r="D321" s="229">
        <v>1997790528.6300001</v>
      </c>
      <c r="E321" s="229">
        <v>144048065</v>
      </c>
      <c r="F321" s="229">
        <v>9632186891.6800003</v>
      </c>
      <c r="G321" s="229">
        <v>0</v>
      </c>
      <c r="H321" s="230">
        <v>9632186891.6800003</v>
      </c>
      <c r="I321" s="218"/>
      <c r="J321" s="218"/>
      <c r="M321" s="133">
        <f t="shared" si="4"/>
        <v>1</v>
      </c>
    </row>
    <row r="322" spans="1:13" s="133" customFormat="1">
      <c r="A322" s="205" t="s">
        <v>174</v>
      </c>
      <c r="B322" s="200" t="s">
        <v>175</v>
      </c>
      <c r="C322" s="242">
        <v>7460053018.0500002</v>
      </c>
      <c r="D322" s="242">
        <v>1831856114.6300001</v>
      </c>
      <c r="E322" s="242">
        <v>144048065</v>
      </c>
      <c r="F322" s="242">
        <v>9147861067.6800003</v>
      </c>
      <c r="G322" s="237">
        <v>0</v>
      </c>
      <c r="H322" s="257">
        <v>9147861067.6800003</v>
      </c>
      <c r="I322" s="218"/>
      <c r="J322" s="218"/>
      <c r="M322" s="133">
        <f t="shared" si="4"/>
        <v>3</v>
      </c>
    </row>
    <row r="323" spans="1:13" s="133" customFormat="1">
      <c r="A323" s="211" t="s">
        <v>176</v>
      </c>
      <c r="B323" s="208" t="s">
        <v>177</v>
      </c>
      <c r="C323" s="244">
        <v>2568089830</v>
      </c>
      <c r="D323" s="244">
        <v>478872257</v>
      </c>
      <c r="E323" s="244">
        <v>6030044</v>
      </c>
      <c r="F323" s="244">
        <v>3040932043</v>
      </c>
      <c r="G323" s="246">
        <v>0</v>
      </c>
      <c r="H323" s="256">
        <v>3040932043</v>
      </c>
      <c r="I323" s="218"/>
      <c r="J323" s="218"/>
      <c r="M323" s="133">
        <f t="shared" si="4"/>
        <v>6</v>
      </c>
    </row>
    <row r="324" spans="1:13" s="133" customFormat="1">
      <c r="A324" s="266" t="s">
        <v>646</v>
      </c>
      <c r="B324" s="267" t="s">
        <v>647</v>
      </c>
      <c r="C324" s="243">
        <v>1859242405</v>
      </c>
      <c r="D324" s="243">
        <v>345272871</v>
      </c>
      <c r="E324" s="243">
        <v>6030044</v>
      </c>
      <c r="F324" s="243">
        <v>2198485232</v>
      </c>
      <c r="G324" s="233">
        <v>0</v>
      </c>
      <c r="H324" s="254">
        <v>2198485232</v>
      </c>
      <c r="I324" s="218"/>
      <c r="J324" s="218"/>
      <c r="M324" s="133">
        <f t="shared" si="4"/>
        <v>9</v>
      </c>
    </row>
    <row r="325" spans="1:13" s="133" customFormat="1">
      <c r="A325" s="270" t="s">
        <v>648</v>
      </c>
      <c r="B325" s="271" t="s">
        <v>647</v>
      </c>
      <c r="C325" s="241">
        <v>1859242405</v>
      </c>
      <c r="D325" s="241">
        <v>345272871</v>
      </c>
      <c r="E325" s="241">
        <v>6030044</v>
      </c>
      <c r="F325" s="241">
        <v>2198485232</v>
      </c>
      <c r="G325" s="231">
        <v>0</v>
      </c>
      <c r="H325" s="255">
        <v>2198485232</v>
      </c>
      <c r="I325" s="218"/>
      <c r="J325" s="218"/>
      <c r="M325" s="133">
        <f t="shared" si="4"/>
        <v>13</v>
      </c>
    </row>
    <row r="326" spans="1:13" s="133" customFormat="1">
      <c r="A326" s="264" t="s">
        <v>652</v>
      </c>
      <c r="B326" s="265" t="s">
        <v>653</v>
      </c>
      <c r="C326" s="225">
        <v>186915680</v>
      </c>
      <c r="D326" s="225">
        <v>37383136</v>
      </c>
      <c r="E326" s="225">
        <v>0</v>
      </c>
      <c r="F326" s="225">
        <v>224298816</v>
      </c>
      <c r="G326" s="233">
        <v>0</v>
      </c>
      <c r="H326" s="226">
        <v>224298816</v>
      </c>
      <c r="I326" s="218"/>
      <c r="J326" s="218"/>
      <c r="M326" s="133">
        <f t="shared" si="4"/>
        <v>9</v>
      </c>
    </row>
    <row r="327" spans="1:13" s="133" customFormat="1">
      <c r="A327" s="270" t="s">
        <v>654</v>
      </c>
      <c r="B327" s="271" t="s">
        <v>653</v>
      </c>
      <c r="C327" s="241">
        <v>186915680</v>
      </c>
      <c r="D327" s="241">
        <v>37383136</v>
      </c>
      <c r="E327" s="241">
        <v>0</v>
      </c>
      <c r="F327" s="241">
        <v>224298816</v>
      </c>
      <c r="G327" s="231">
        <v>0</v>
      </c>
      <c r="H327" s="255">
        <v>224298816</v>
      </c>
      <c r="I327" s="218"/>
      <c r="J327" s="218"/>
      <c r="M327" s="133">
        <f t="shared" si="4"/>
        <v>13</v>
      </c>
    </row>
    <row r="328" spans="1:13" s="133" customFormat="1">
      <c r="A328" s="266" t="s">
        <v>655</v>
      </c>
      <c r="B328" s="267" t="s">
        <v>656</v>
      </c>
      <c r="C328" s="243">
        <v>425702550</v>
      </c>
      <c r="D328" s="243">
        <v>79037922</v>
      </c>
      <c r="E328" s="243">
        <v>0</v>
      </c>
      <c r="F328" s="243">
        <v>504740472</v>
      </c>
      <c r="G328" s="233">
        <v>0</v>
      </c>
      <c r="H328" s="254">
        <v>504740472</v>
      </c>
      <c r="I328" s="218"/>
      <c r="J328" s="218"/>
      <c r="M328" s="133">
        <f t="shared" ref="M328:M391" si="5">+LEN(A328)</f>
        <v>9</v>
      </c>
    </row>
    <row r="329" spans="1:13">
      <c r="A329" s="317" t="s">
        <v>657</v>
      </c>
      <c r="B329" s="318" t="s">
        <v>656</v>
      </c>
      <c r="C329" s="247">
        <v>425702550</v>
      </c>
      <c r="D329" s="247">
        <v>79037922</v>
      </c>
      <c r="E329" s="247">
        <v>0</v>
      </c>
      <c r="F329" s="247">
        <v>504740472</v>
      </c>
      <c r="G329" s="231">
        <v>0</v>
      </c>
      <c r="H329" s="258">
        <v>504740472</v>
      </c>
      <c r="I329" s="218"/>
      <c r="J329" s="218"/>
      <c r="K329" s="133"/>
      <c r="M329" s="133">
        <f t="shared" si="5"/>
        <v>13</v>
      </c>
    </row>
    <row r="330" spans="1:13">
      <c r="A330" s="313" t="s">
        <v>658</v>
      </c>
      <c r="B330" s="314" t="s">
        <v>539</v>
      </c>
      <c r="C330" s="248">
        <v>87710878</v>
      </c>
      <c r="D330" s="248">
        <v>15585098</v>
      </c>
      <c r="E330" s="248">
        <v>0</v>
      </c>
      <c r="F330" s="248">
        <v>103295976</v>
      </c>
      <c r="G330" s="233">
        <v>0</v>
      </c>
      <c r="H330" s="259">
        <v>103295976</v>
      </c>
      <c r="I330" s="218"/>
      <c r="J330" s="218"/>
      <c r="K330" s="133"/>
      <c r="M330" s="133">
        <f t="shared" si="5"/>
        <v>9</v>
      </c>
    </row>
    <row r="331" spans="1:13">
      <c r="A331" s="317" t="s">
        <v>659</v>
      </c>
      <c r="B331" s="318" t="s">
        <v>660</v>
      </c>
      <c r="C331" s="247">
        <v>87710878</v>
      </c>
      <c r="D331" s="247">
        <v>15585098</v>
      </c>
      <c r="E331" s="247">
        <v>0</v>
      </c>
      <c r="F331" s="247">
        <v>103295976</v>
      </c>
      <c r="G331" s="231">
        <v>0</v>
      </c>
      <c r="H331" s="258">
        <v>103295976</v>
      </c>
      <c r="I331" s="218"/>
      <c r="J331" s="218"/>
      <c r="K331" s="133"/>
      <c r="M331" s="133">
        <f t="shared" si="5"/>
        <v>13</v>
      </c>
    </row>
    <row r="332" spans="1:13">
      <c r="A332" s="313" t="s">
        <v>661</v>
      </c>
      <c r="B332" s="314" t="s">
        <v>662</v>
      </c>
      <c r="C332" s="248">
        <v>5255279</v>
      </c>
      <c r="D332" s="248">
        <v>982925</v>
      </c>
      <c r="E332" s="248">
        <v>0</v>
      </c>
      <c r="F332" s="248">
        <v>6238204</v>
      </c>
      <c r="G332" s="233">
        <v>0</v>
      </c>
      <c r="H332" s="259">
        <v>6238204</v>
      </c>
      <c r="I332" s="218"/>
      <c r="J332" s="218"/>
      <c r="K332" s="133"/>
      <c r="M332" s="133">
        <f t="shared" si="5"/>
        <v>9</v>
      </c>
    </row>
    <row r="333" spans="1:13">
      <c r="A333" s="317" t="s">
        <v>800</v>
      </c>
      <c r="B333" s="318" t="s">
        <v>801</v>
      </c>
      <c r="C333" s="247">
        <v>5255279</v>
      </c>
      <c r="D333" s="247">
        <v>982925</v>
      </c>
      <c r="E333" s="247">
        <v>0</v>
      </c>
      <c r="F333" s="247">
        <v>6238204</v>
      </c>
      <c r="G333" s="231">
        <v>0</v>
      </c>
      <c r="H333" s="258">
        <v>6238204</v>
      </c>
      <c r="I333" s="218"/>
      <c r="J333" s="218"/>
      <c r="K333" s="133"/>
      <c r="M333" s="133">
        <f t="shared" si="5"/>
        <v>13</v>
      </c>
    </row>
    <row r="334" spans="1:13">
      <c r="A334" s="313" t="s">
        <v>664</v>
      </c>
      <c r="B334" s="314" t="s">
        <v>665</v>
      </c>
      <c r="C334" s="248">
        <v>3263038</v>
      </c>
      <c r="D334" s="248">
        <v>610305</v>
      </c>
      <c r="E334" s="248">
        <v>0</v>
      </c>
      <c r="F334" s="248">
        <v>3873343</v>
      </c>
      <c r="G334" s="233">
        <v>0</v>
      </c>
      <c r="H334" s="259">
        <v>3873343</v>
      </c>
      <c r="I334" s="218"/>
      <c r="J334" s="218"/>
      <c r="K334" s="133"/>
      <c r="M334" s="133">
        <f t="shared" si="5"/>
        <v>9</v>
      </c>
    </row>
    <row r="335" spans="1:13">
      <c r="A335" s="317" t="s">
        <v>666</v>
      </c>
      <c r="B335" s="318" t="s">
        <v>665</v>
      </c>
      <c r="C335" s="247">
        <v>3263038</v>
      </c>
      <c r="D335" s="247">
        <v>610305</v>
      </c>
      <c r="E335" s="247">
        <v>0</v>
      </c>
      <c r="F335" s="247">
        <v>3873343</v>
      </c>
      <c r="G335" s="231">
        <v>0</v>
      </c>
      <c r="H335" s="258">
        <v>3873343</v>
      </c>
      <c r="I335" s="218"/>
      <c r="J335" s="218"/>
      <c r="K335" s="133"/>
      <c r="M335" s="133">
        <f t="shared" si="5"/>
        <v>13</v>
      </c>
    </row>
    <row r="336" spans="1:13">
      <c r="A336" s="212" t="s">
        <v>178</v>
      </c>
      <c r="B336" s="209" t="s">
        <v>179</v>
      </c>
      <c r="C336" s="249">
        <v>640943900</v>
      </c>
      <c r="D336" s="249">
        <v>125229100</v>
      </c>
      <c r="E336" s="249">
        <v>0</v>
      </c>
      <c r="F336" s="249">
        <v>766173000</v>
      </c>
      <c r="G336" s="246">
        <v>0</v>
      </c>
      <c r="H336" s="260">
        <v>766173000</v>
      </c>
      <c r="I336" s="218"/>
      <c r="J336" s="218"/>
      <c r="K336" s="133"/>
      <c r="M336" s="133">
        <f t="shared" si="5"/>
        <v>6</v>
      </c>
    </row>
    <row r="337" spans="1:13">
      <c r="A337" s="313" t="s">
        <v>667</v>
      </c>
      <c r="B337" s="314" t="s">
        <v>559</v>
      </c>
      <c r="C337" s="248">
        <v>105581400</v>
      </c>
      <c r="D337" s="248">
        <v>21639700</v>
      </c>
      <c r="E337" s="248">
        <v>0</v>
      </c>
      <c r="F337" s="248">
        <v>127221100</v>
      </c>
      <c r="G337" s="233">
        <v>0</v>
      </c>
      <c r="H337" s="259">
        <v>127221100</v>
      </c>
      <c r="I337" s="218"/>
      <c r="J337" s="218"/>
      <c r="K337" s="133"/>
      <c r="M337" s="133">
        <f t="shared" si="5"/>
        <v>9</v>
      </c>
    </row>
    <row r="338" spans="1:13">
      <c r="A338" s="317" t="s">
        <v>668</v>
      </c>
      <c r="B338" s="318" t="s">
        <v>559</v>
      </c>
      <c r="C338" s="247">
        <v>105581400</v>
      </c>
      <c r="D338" s="247">
        <v>21639700</v>
      </c>
      <c r="E338" s="247">
        <v>0</v>
      </c>
      <c r="F338" s="247">
        <v>127221100</v>
      </c>
      <c r="G338" s="231">
        <v>0</v>
      </c>
      <c r="H338" s="258">
        <v>127221100</v>
      </c>
      <c r="I338" s="218"/>
      <c r="J338" s="218"/>
      <c r="K338" s="133"/>
      <c r="M338" s="133">
        <f t="shared" si="5"/>
        <v>13</v>
      </c>
    </row>
    <row r="339" spans="1:13">
      <c r="A339" s="313" t="s">
        <v>669</v>
      </c>
      <c r="B339" s="314" t="s">
        <v>670</v>
      </c>
      <c r="C339" s="248">
        <v>216807500</v>
      </c>
      <c r="D339" s="248">
        <v>41991500</v>
      </c>
      <c r="E339" s="248">
        <v>0</v>
      </c>
      <c r="F339" s="248">
        <v>258799000</v>
      </c>
      <c r="G339" s="233">
        <v>0</v>
      </c>
      <c r="H339" s="259">
        <v>258799000</v>
      </c>
      <c r="I339" s="218"/>
      <c r="J339" s="218"/>
      <c r="K339" s="133"/>
      <c r="M339" s="133">
        <f t="shared" si="5"/>
        <v>9</v>
      </c>
    </row>
    <row r="340" spans="1:13">
      <c r="A340" s="317" t="s">
        <v>671</v>
      </c>
      <c r="B340" s="318" t="s">
        <v>670</v>
      </c>
      <c r="C340" s="247">
        <v>216807500</v>
      </c>
      <c r="D340" s="247">
        <v>41991500</v>
      </c>
      <c r="E340" s="247">
        <v>0</v>
      </c>
      <c r="F340" s="247">
        <v>258799000</v>
      </c>
      <c r="G340" s="231">
        <v>0</v>
      </c>
      <c r="H340" s="258">
        <v>258799000</v>
      </c>
      <c r="I340" s="218"/>
      <c r="J340" s="218"/>
      <c r="K340" s="133"/>
      <c r="M340" s="133">
        <f t="shared" si="5"/>
        <v>13</v>
      </c>
    </row>
    <row r="341" spans="1:13">
      <c r="A341" s="313" t="s">
        <v>672</v>
      </c>
      <c r="B341" s="314" t="s">
        <v>673</v>
      </c>
      <c r="C341" s="248">
        <v>14030200</v>
      </c>
      <c r="D341" s="248">
        <v>2606800</v>
      </c>
      <c r="E341" s="248">
        <v>0</v>
      </c>
      <c r="F341" s="248">
        <v>16637000</v>
      </c>
      <c r="G341" s="233">
        <v>0</v>
      </c>
      <c r="H341" s="259">
        <v>16637000</v>
      </c>
      <c r="I341" s="218"/>
      <c r="J341" s="218"/>
      <c r="K341" s="133"/>
      <c r="M341" s="133">
        <f t="shared" si="5"/>
        <v>9</v>
      </c>
    </row>
    <row r="342" spans="1:13">
      <c r="A342" s="317" t="s">
        <v>674</v>
      </c>
      <c r="B342" s="318" t="s">
        <v>673</v>
      </c>
      <c r="C342" s="247">
        <v>14030200</v>
      </c>
      <c r="D342" s="247">
        <v>2606800</v>
      </c>
      <c r="E342" s="247">
        <v>0</v>
      </c>
      <c r="F342" s="247">
        <v>16637000</v>
      </c>
      <c r="G342" s="231">
        <v>0</v>
      </c>
      <c r="H342" s="258">
        <v>16637000</v>
      </c>
      <c r="I342" s="218"/>
      <c r="J342" s="218"/>
      <c r="K342" s="133"/>
      <c r="M342" s="133">
        <f t="shared" si="5"/>
        <v>13</v>
      </c>
    </row>
    <row r="343" spans="1:13" ht="25.5">
      <c r="A343" s="313" t="s">
        <v>675</v>
      </c>
      <c r="B343" s="314" t="s">
        <v>676</v>
      </c>
      <c r="C343" s="248">
        <v>304524800</v>
      </c>
      <c r="D343" s="248">
        <v>58991100</v>
      </c>
      <c r="E343" s="248">
        <v>0</v>
      </c>
      <c r="F343" s="248">
        <v>363515900</v>
      </c>
      <c r="G343" s="233">
        <v>0</v>
      </c>
      <c r="H343" s="259">
        <v>363515900</v>
      </c>
      <c r="I343" s="218"/>
      <c r="J343" s="218"/>
      <c r="K343" s="133"/>
      <c r="M343" s="133">
        <f t="shared" si="5"/>
        <v>9</v>
      </c>
    </row>
    <row r="344" spans="1:13" ht="25.5">
      <c r="A344" s="317" t="s">
        <v>677</v>
      </c>
      <c r="B344" s="318" t="s">
        <v>676</v>
      </c>
      <c r="C344" s="247">
        <v>304524800</v>
      </c>
      <c r="D344" s="247">
        <v>58991100</v>
      </c>
      <c r="E344" s="247">
        <v>0</v>
      </c>
      <c r="F344" s="247">
        <v>363515900</v>
      </c>
      <c r="G344" s="231">
        <v>0</v>
      </c>
      <c r="H344" s="258">
        <v>363515900</v>
      </c>
      <c r="I344" s="218"/>
      <c r="J344" s="218"/>
      <c r="K344" s="133"/>
      <c r="M344" s="133">
        <f t="shared" si="5"/>
        <v>13</v>
      </c>
    </row>
    <row r="345" spans="1:13">
      <c r="A345" s="212" t="s">
        <v>180</v>
      </c>
      <c r="B345" s="209" t="s">
        <v>181</v>
      </c>
      <c r="C345" s="249">
        <v>132036800</v>
      </c>
      <c r="D345" s="249">
        <v>27061900</v>
      </c>
      <c r="E345" s="249">
        <v>0</v>
      </c>
      <c r="F345" s="249">
        <v>159098700</v>
      </c>
      <c r="G345" s="246">
        <v>0</v>
      </c>
      <c r="H345" s="260">
        <v>159098700</v>
      </c>
      <c r="I345" s="218"/>
      <c r="J345" s="218"/>
      <c r="K345" s="133"/>
      <c r="M345" s="133">
        <f t="shared" si="5"/>
        <v>6</v>
      </c>
    </row>
    <row r="346" spans="1:13">
      <c r="A346" s="313" t="s">
        <v>678</v>
      </c>
      <c r="B346" s="314" t="s">
        <v>496</v>
      </c>
      <c r="C346" s="248">
        <v>79190600</v>
      </c>
      <c r="D346" s="248">
        <v>16230700</v>
      </c>
      <c r="E346" s="248">
        <v>0</v>
      </c>
      <c r="F346" s="248">
        <v>95421300</v>
      </c>
      <c r="G346" s="233">
        <v>0</v>
      </c>
      <c r="H346" s="259">
        <v>95421300</v>
      </c>
      <c r="I346" s="218"/>
      <c r="J346" s="218"/>
      <c r="K346" s="133"/>
      <c r="M346" s="133">
        <f t="shared" si="5"/>
        <v>9</v>
      </c>
    </row>
    <row r="347" spans="1:13">
      <c r="A347" s="317" t="s">
        <v>679</v>
      </c>
      <c r="B347" s="318" t="s">
        <v>496</v>
      </c>
      <c r="C347" s="247">
        <v>79190600</v>
      </c>
      <c r="D347" s="247">
        <v>16230700</v>
      </c>
      <c r="E347" s="247">
        <v>0</v>
      </c>
      <c r="F347" s="247">
        <v>95421300</v>
      </c>
      <c r="G347" s="231">
        <v>0</v>
      </c>
      <c r="H347" s="258">
        <v>95421300</v>
      </c>
      <c r="I347" s="218"/>
      <c r="J347" s="218"/>
      <c r="K347" s="133"/>
      <c r="M347" s="133">
        <f t="shared" si="5"/>
        <v>13</v>
      </c>
    </row>
    <row r="348" spans="1:13">
      <c r="A348" s="313" t="s">
        <v>680</v>
      </c>
      <c r="B348" s="314" t="s">
        <v>498</v>
      </c>
      <c r="C348" s="248">
        <v>13217900</v>
      </c>
      <c r="D348" s="248">
        <v>2709000</v>
      </c>
      <c r="E348" s="248">
        <v>0</v>
      </c>
      <c r="F348" s="248">
        <v>15926900</v>
      </c>
      <c r="G348" s="233">
        <v>0</v>
      </c>
      <c r="H348" s="259">
        <v>15926900</v>
      </c>
      <c r="I348" s="218"/>
      <c r="J348" s="218"/>
      <c r="K348" s="133"/>
      <c r="M348" s="133">
        <f t="shared" si="5"/>
        <v>9</v>
      </c>
    </row>
    <row r="349" spans="1:13">
      <c r="A349" s="317" t="s">
        <v>681</v>
      </c>
      <c r="B349" s="318" t="s">
        <v>498</v>
      </c>
      <c r="C349" s="247">
        <v>13217900</v>
      </c>
      <c r="D349" s="247">
        <v>2709000</v>
      </c>
      <c r="E349" s="247">
        <v>0</v>
      </c>
      <c r="F349" s="247">
        <v>15926900</v>
      </c>
      <c r="G349" s="231">
        <v>0</v>
      </c>
      <c r="H349" s="258">
        <v>15926900</v>
      </c>
      <c r="I349" s="218"/>
      <c r="J349" s="218"/>
      <c r="K349" s="133"/>
      <c r="M349" s="133">
        <f t="shared" si="5"/>
        <v>13</v>
      </c>
    </row>
    <row r="350" spans="1:13">
      <c r="A350" s="313" t="s">
        <v>682</v>
      </c>
      <c r="B350" s="314" t="s">
        <v>486</v>
      </c>
      <c r="C350" s="248">
        <v>13217900</v>
      </c>
      <c r="D350" s="248">
        <v>2709000</v>
      </c>
      <c r="E350" s="248">
        <v>0</v>
      </c>
      <c r="F350" s="248">
        <v>15926900</v>
      </c>
      <c r="G350" s="233">
        <v>0</v>
      </c>
      <c r="H350" s="259">
        <v>15926900</v>
      </c>
      <c r="I350" s="218"/>
      <c r="J350" s="218"/>
      <c r="K350" s="133"/>
      <c r="M350" s="133">
        <f t="shared" si="5"/>
        <v>9</v>
      </c>
    </row>
    <row r="351" spans="1:13">
      <c r="A351" s="317" t="s">
        <v>683</v>
      </c>
      <c r="B351" s="318" t="s">
        <v>486</v>
      </c>
      <c r="C351" s="247">
        <v>13217900</v>
      </c>
      <c r="D351" s="247">
        <v>2709000</v>
      </c>
      <c r="E351" s="247">
        <v>0</v>
      </c>
      <c r="F351" s="247">
        <v>15926900</v>
      </c>
      <c r="G351" s="231">
        <v>0</v>
      </c>
      <c r="H351" s="258">
        <v>15926900</v>
      </c>
      <c r="I351" s="218"/>
      <c r="J351" s="218"/>
      <c r="K351" s="133"/>
      <c r="M351" s="133">
        <f t="shared" si="5"/>
        <v>13</v>
      </c>
    </row>
    <row r="352" spans="1:13">
      <c r="A352" s="313" t="s">
        <v>684</v>
      </c>
      <c r="B352" s="314" t="s">
        <v>484</v>
      </c>
      <c r="C352" s="248">
        <v>26410400</v>
      </c>
      <c r="D352" s="248">
        <v>5413200</v>
      </c>
      <c r="E352" s="248">
        <v>0</v>
      </c>
      <c r="F352" s="248">
        <v>31823600</v>
      </c>
      <c r="G352" s="233">
        <v>0</v>
      </c>
      <c r="H352" s="259">
        <v>31823600</v>
      </c>
      <c r="I352" s="218"/>
      <c r="J352" s="218"/>
      <c r="K352" s="133"/>
      <c r="M352" s="133">
        <f t="shared" si="5"/>
        <v>9</v>
      </c>
    </row>
    <row r="353" spans="1:13" ht="25.5">
      <c r="A353" s="317" t="s">
        <v>685</v>
      </c>
      <c r="B353" s="318" t="s">
        <v>484</v>
      </c>
      <c r="C353" s="247">
        <v>26410400</v>
      </c>
      <c r="D353" s="247">
        <v>5413200</v>
      </c>
      <c r="E353" s="247">
        <v>0</v>
      </c>
      <c r="F353" s="247">
        <v>31823600</v>
      </c>
      <c r="G353" s="231">
        <v>0</v>
      </c>
      <c r="H353" s="258">
        <v>31823600</v>
      </c>
      <c r="I353" s="218"/>
      <c r="J353" s="218"/>
      <c r="K353" s="133"/>
      <c r="M353" s="133">
        <f t="shared" si="5"/>
        <v>13</v>
      </c>
    </row>
    <row r="354" spans="1:13">
      <c r="A354" s="212" t="s">
        <v>182</v>
      </c>
      <c r="B354" s="209" t="s">
        <v>183</v>
      </c>
      <c r="C354" s="249">
        <v>898691325</v>
      </c>
      <c r="D354" s="249">
        <v>190088444</v>
      </c>
      <c r="E354" s="249">
        <v>0</v>
      </c>
      <c r="F354" s="249">
        <v>1088779769</v>
      </c>
      <c r="G354" s="246">
        <v>0</v>
      </c>
      <c r="H354" s="260">
        <v>1088779769</v>
      </c>
      <c r="I354" s="218"/>
      <c r="J354" s="218"/>
      <c r="K354" s="133"/>
      <c r="M354" s="133">
        <f t="shared" si="5"/>
        <v>6</v>
      </c>
    </row>
    <row r="355" spans="1:13">
      <c r="A355" s="313" t="s">
        <v>686</v>
      </c>
      <c r="B355" s="314" t="s">
        <v>525</v>
      </c>
      <c r="C355" s="248">
        <v>164402565</v>
      </c>
      <c r="D355" s="248">
        <v>48407068</v>
      </c>
      <c r="E355" s="248">
        <v>0</v>
      </c>
      <c r="F355" s="248">
        <v>212809633</v>
      </c>
      <c r="G355" s="233">
        <v>0</v>
      </c>
      <c r="H355" s="259">
        <v>212809633</v>
      </c>
      <c r="I355" s="218"/>
      <c r="J355" s="218"/>
      <c r="K355" s="133"/>
      <c r="M355" s="133">
        <f t="shared" si="5"/>
        <v>9</v>
      </c>
    </row>
    <row r="356" spans="1:13">
      <c r="A356" s="317" t="s">
        <v>687</v>
      </c>
      <c r="B356" s="318" t="s">
        <v>525</v>
      </c>
      <c r="C356" s="247">
        <v>164402565</v>
      </c>
      <c r="D356" s="247">
        <v>48407068</v>
      </c>
      <c r="E356" s="247">
        <v>0</v>
      </c>
      <c r="F356" s="247">
        <v>212809633</v>
      </c>
      <c r="G356" s="231">
        <v>0</v>
      </c>
      <c r="H356" s="258">
        <v>212809633</v>
      </c>
      <c r="I356" s="218"/>
      <c r="J356" s="218"/>
      <c r="K356" s="133"/>
      <c r="M356" s="133">
        <f t="shared" si="5"/>
        <v>13</v>
      </c>
    </row>
    <row r="357" spans="1:13">
      <c r="A357" s="313" t="s">
        <v>688</v>
      </c>
      <c r="B357" s="314" t="s">
        <v>522</v>
      </c>
      <c r="C357" s="248">
        <v>256285301</v>
      </c>
      <c r="D357" s="248">
        <v>51902038</v>
      </c>
      <c r="E357" s="248">
        <v>0</v>
      </c>
      <c r="F357" s="248">
        <v>308187339</v>
      </c>
      <c r="G357" s="233">
        <v>0</v>
      </c>
      <c r="H357" s="259">
        <v>308187339</v>
      </c>
      <c r="I357" s="218"/>
      <c r="J357" s="218"/>
      <c r="K357" s="133"/>
      <c r="M357" s="133">
        <f t="shared" si="5"/>
        <v>9</v>
      </c>
    </row>
    <row r="358" spans="1:13">
      <c r="A358" s="317" t="s">
        <v>689</v>
      </c>
      <c r="B358" s="318" t="s">
        <v>522</v>
      </c>
      <c r="C358" s="247">
        <v>256285301</v>
      </c>
      <c r="D358" s="247">
        <v>51902038</v>
      </c>
      <c r="E358" s="247">
        <v>0</v>
      </c>
      <c r="F358" s="247">
        <v>308187339</v>
      </c>
      <c r="G358" s="231">
        <v>0</v>
      </c>
      <c r="H358" s="258">
        <v>308187339</v>
      </c>
      <c r="I358" s="218"/>
      <c r="J358" s="218"/>
      <c r="K358" s="133"/>
      <c r="M358" s="133">
        <f t="shared" si="5"/>
        <v>13</v>
      </c>
    </row>
    <row r="359" spans="1:13">
      <c r="A359" s="313" t="s">
        <v>690</v>
      </c>
      <c r="B359" s="314" t="s">
        <v>528</v>
      </c>
      <c r="C359" s="248">
        <v>122797064</v>
      </c>
      <c r="D359" s="248">
        <v>28639096</v>
      </c>
      <c r="E359" s="248">
        <v>0</v>
      </c>
      <c r="F359" s="248">
        <v>151436160</v>
      </c>
      <c r="G359" s="233">
        <v>0</v>
      </c>
      <c r="H359" s="259">
        <v>151436160</v>
      </c>
      <c r="I359" s="218"/>
      <c r="J359" s="218"/>
      <c r="K359" s="133"/>
      <c r="M359" s="133">
        <f t="shared" si="5"/>
        <v>9</v>
      </c>
    </row>
    <row r="360" spans="1:13">
      <c r="A360" s="317" t="s">
        <v>691</v>
      </c>
      <c r="B360" s="318" t="s">
        <v>528</v>
      </c>
      <c r="C360" s="247">
        <v>122797064</v>
      </c>
      <c r="D360" s="247">
        <v>28639096</v>
      </c>
      <c r="E360" s="247">
        <v>0</v>
      </c>
      <c r="F360" s="247">
        <v>151436160</v>
      </c>
      <c r="G360" s="231">
        <v>0</v>
      </c>
      <c r="H360" s="258">
        <v>151436160</v>
      </c>
      <c r="I360" s="218"/>
      <c r="J360" s="218"/>
      <c r="K360" s="133"/>
      <c r="M360" s="133">
        <f t="shared" si="5"/>
        <v>13</v>
      </c>
    </row>
    <row r="361" spans="1:13">
      <c r="A361" s="313" t="s">
        <v>692</v>
      </c>
      <c r="B361" s="314" t="s">
        <v>534</v>
      </c>
      <c r="C361" s="248">
        <v>234945941</v>
      </c>
      <c r="D361" s="248">
        <v>40631944</v>
      </c>
      <c r="E361" s="248">
        <v>0</v>
      </c>
      <c r="F361" s="248">
        <v>275577885</v>
      </c>
      <c r="G361" s="233">
        <v>0</v>
      </c>
      <c r="H361" s="259">
        <v>275577885</v>
      </c>
      <c r="I361" s="218"/>
      <c r="J361" s="218"/>
      <c r="K361" s="133"/>
      <c r="M361" s="133">
        <f t="shared" si="5"/>
        <v>9</v>
      </c>
    </row>
    <row r="362" spans="1:13">
      <c r="A362" s="317" t="s">
        <v>693</v>
      </c>
      <c r="B362" s="318" t="s">
        <v>534</v>
      </c>
      <c r="C362" s="247">
        <v>234945941</v>
      </c>
      <c r="D362" s="247">
        <v>40631944</v>
      </c>
      <c r="E362" s="247">
        <v>0</v>
      </c>
      <c r="F362" s="247">
        <v>275577885</v>
      </c>
      <c r="G362" s="231">
        <v>0</v>
      </c>
      <c r="H362" s="258">
        <v>275577885</v>
      </c>
      <c r="I362" s="218"/>
      <c r="J362" s="218"/>
      <c r="K362" s="133"/>
      <c r="M362" s="133">
        <f t="shared" si="5"/>
        <v>13</v>
      </c>
    </row>
    <row r="363" spans="1:13">
      <c r="A363" s="313" t="s">
        <v>694</v>
      </c>
      <c r="B363" s="314" t="s">
        <v>531</v>
      </c>
      <c r="C363" s="248">
        <v>106303997</v>
      </c>
      <c r="D363" s="248">
        <v>16355759</v>
      </c>
      <c r="E363" s="248">
        <v>0</v>
      </c>
      <c r="F363" s="248">
        <v>122659756</v>
      </c>
      <c r="G363" s="233">
        <v>0</v>
      </c>
      <c r="H363" s="259">
        <v>122659756</v>
      </c>
      <c r="I363" s="218"/>
      <c r="J363" s="218"/>
      <c r="K363" s="133"/>
      <c r="M363" s="133">
        <f t="shared" si="5"/>
        <v>9</v>
      </c>
    </row>
    <row r="364" spans="1:13">
      <c r="A364" s="317" t="s">
        <v>695</v>
      </c>
      <c r="B364" s="318" t="s">
        <v>531</v>
      </c>
      <c r="C364" s="247">
        <v>106303997</v>
      </c>
      <c r="D364" s="247">
        <v>16355759</v>
      </c>
      <c r="E364" s="247">
        <v>0</v>
      </c>
      <c r="F364" s="247">
        <v>122659756</v>
      </c>
      <c r="G364" s="231">
        <v>0</v>
      </c>
      <c r="H364" s="258">
        <v>122659756</v>
      </c>
      <c r="I364" s="218"/>
      <c r="J364" s="218"/>
      <c r="K364" s="133"/>
      <c r="M364" s="133">
        <f t="shared" si="5"/>
        <v>13</v>
      </c>
    </row>
    <row r="365" spans="1:13">
      <c r="A365" s="313" t="s">
        <v>696</v>
      </c>
      <c r="B365" s="314" t="s">
        <v>542</v>
      </c>
      <c r="C365" s="248">
        <v>13956457</v>
      </c>
      <c r="D365" s="248">
        <v>4152539</v>
      </c>
      <c r="E365" s="248">
        <v>0</v>
      </c>
      <c r="F365" s="248">
        <v>18108996</v>
      </c>
      <c r="G365" s="233">
        <v>0</v>
      </c>
      <c r="H365" s="259">
        <v>18108996</v>
      </c>
      <c r="I365" s="218"/>
      <c r="J365" s="218"/>
      <c r="K365" s="133"/>
      <c r="M365" s="133">
        <f t="shared" si="5"/>
        <v>9</v>
      </c>
    </row>
    <row r="366" spans="1:13">
      <c r="A366" s="317" t="s">
        <v>697</v>
      </c>
      <c r="B366" s="318" t="s">
        <v>542</v>
      </c>
      <c r="C366" s="247">
        <v>13956457</v>
      </c>
      <c r="D366" s="247">
        <v>4152539</v>
      </c>
      <c r="E366" s="247">
        <v>0</v>
      </c>
      <c r="F366" s="247">
        <v>18108996</v>
      </c>
      <c r="G366" s="231">
        <v>0</v>
      </c>
      <c r="H366" s="258">
        <v>18108996</v>
      </c>
      <c r="I366" s="218"/>
      <c r="J366" s="218"/>
      <c r="K366" s="133"/>
      <c r="M366" s="133">
        <f t="shared" si="5"/>
        <v>13</v>
      </c>
    </row>
    <row r="367" spans="1:13">
      <c r="A367" s="212" t="s">
        <v>184</v>
      </c>
      <c r="B367" s="209" t="s">
        <v>185</v>
      </c>
      <c r="C367" s="249">
        <v>1677364</v>
      </c>
      <c r="D367" s="249">
        <v>0</v>
      </c>
      <c r="E367" s="249">
        <v>0</v>
      </c>
      <c r="F367" s="249">
        <v>1677364</v>
      </c>
      <c r="G367" s="246">
        <v>0</v>
      </c>
      <c r="H367" s="260">
        <v>1677364</v>
      </c>
      <c r="I367" s="218"/>
      <c r="J367" s="218"/>
      <c r="K367" s="133"/>
      <c r="M367" s="133">
        <f t="shared" si="5"/>
        <v>6</v>
      </c>
    </row>
    <row r="368" spans="1:13">
      <c r="A368" s="313" t="s">
        <v>802</v>
      </c>
      <c r="B368" s="314" t="s">
        <v>550</v>
      </c>
      <c r="C368" s="248">
        <v>1677364</v>
      </c>
      <c r="D368" s="248">
        <v>0</v>
      </c>
      <c r="E368" s="248">
        <v>0</v>
      </c>
      <c r="F368" s="248">
        <v>1677364</v>
      </c>
      <c r="G368" s="233">
        <v>0</v>
      </c>
      <c r="H368" s="259">
        <v>1677364</v>
      </c>
      <c r="I368" s="218"/>
      <c r="J368" s="218"/>
      <c r="K368" s="133"/>
      <c r="M368" s="133">
        <f t="shared" si="5"/>
        <v>9</v>
      </c>
    </row>
    <row r="369" spans="1:13" ht="25.5">
      <c r="A369" s="317" t="s">
        <v>803</v>
      </c>
      <c r="B369" s="318" t="s">
        <v>804</v>
      </c>
      <c r="C369" s="247">
        <v>1677364</v>
      </c>
      <c r="D369" s="247">
        <v>0</v>
      </c>
      <c r="E369" s="247">
        <v>0</v>
      </c>
      <c r="F369" s="247">
        <v>1677364</v>
      </c>
      <c r="G369" s="231">
        <v>0</v>
      </c>
      <c r="H369" s="258">
        <v>1677364</v>
      </c>
      <c r="I369" s="218"/>
      <c r="J369" s="218"/>
      <c r="K369" s="133"/>
      <c r="M369" s="133">
        <f t="shared" si="5"/>
        <v>13</v>
      </c>
    </row>
    <row r="370" spans="1:13">
      <c r="A370" s="212" t="s">
        <v>186</v>
      </c>
      <c r="B370" s="209" t="s">
        <v>187</v>
      </c>
      <c r="C370" s="249">
        <v>3170122799.0500002</v>
      </c>
      <c r="D370" s="249">
        <v>1010604413.63</v>
      </c>
      <c r="E370" s="249">
        <v>138018021</v>
      </c>
      <c r="F370" s="249">
        <v>4042709191.6799998</v>
      </c>
      <c r="G370" s="246">
        <v>0</v>
      </c>
      <c r="H370" s="260">
        <v>4042709191.6799998</v>
      </c>
      <c r="I370" s="218"/>
      <c r="J370" s="218"/>
      <c r="K370" s="133"/>
      <c r="M370" s="133">
        <f t="shared" si="5"/>
        <v>6</v>
      </c>
    </row>
    <row r="371" spans="1:13">
      <c r="A371" s="313" t="s">
        <v>698</v>
      </c>
      <c r="B371" s="314" t="s">
        <v>699</v>
      </c>
      <c r="C371" s="248">
        <v>431179</v>
      </c>
      <c r="D371" s="248">
        <v>13545673.49</v>
      </c>
      <c r="E371" s="248">
        <v>565000</v>
      </c>
      <c r="F371" s="248">
        <v>13411852.49</v>
      </c>
      <c r="G371" s="233">
        <v>0</v>
      </c>
      <c r="H371" s="259">
        <v>13411852.49</v>
      </c>
      <c r="I371" s="218"/>
      <c r="J371" s="218"/>
      <c r="K371" s="133"/>
      <c r="M371" s="133">
        <f t="shared" si="5"/>
        <v>9</v>
      </c>
    </row>
    <row r="372" spans="1:13">
      <c r="A372" s="317" t="s">
        <v>700</v>
      </c>
      <c r="B372" s="318" t="s">
        <v>699</v>
      </c>
      <c r="C372" s="247">
        <v>431179</v>
      </c>
      <c r="D372" s="247">
        <v>13545673.49</v>
      </c>
      <c r="E372" s="247">
        <v>565000</v>
      </c>
      <c r="F372" s="247">
        <v>13411852.49</v>
      </c>
      <c r="G372" s="231">
        <v>0</v>
      </c>
      <c r="H372" s="258">
        <v>13411852.49</v>
      </c>
      <c r="I372" s="218"/>
      <c r="J372" s="218"/>
      <c r="K372" s="133"/>
      <c r="M372" s="133">
        <f t="shared" si="5"/>
        <v>13</v>
      </c>
    </row>
    <row r="373" spans="1:13">
      <c r="A373" s="313" t="s">
        <v>701</v>
      </c>
      <c r="B373" s="314" t="s">
        <v>500</v>
      </c>
      <c r="C373" s="248">
        <v>21663753.620000001</v>
      </c>
      <c r="D373" s="248">
        <v>7005747.3799999999</v>
      </c>
      <c r="E373" s="248">
        <v>4473651</v>
      </c>
      <c r="F373" s="248">
        <v>24195850</v>
      </c>
      <c r="G373" s="233">
        <v>0</v>
      </c>
      <c r="H373" s="259">
        <v>24195850</v>
      </c>
      <c r="I373" s="218"/>
      <c r="J373" s="218"/>
      <c r="K373" s="133"/>
      <c r="M373" s="133">
        <f t="shared" si="5"/>
        <v>9</v>
      </c>
    </row>
    <row r="374" spans="1:13">
      <c r="A374" s="317" t="s">
        <v>702</v>
      </c>
      <c r="B374" s="318" t="s">
        <v>500</v>
      </c>
      <c r="C374" s="247">
        <v>21663753.620000001</v>
      </c>
      <c r="D374" s="247">
        <v>7005747.3799999999</v>
      </c>
      <c r="E374" s="247">
        <v>4473651</v>
      </c>
      <c r="F374" s="247">
        <v>24195850</v>
      </c>
      <c r="G374" s="231">
        <v>0</v>
      </c>
      <c r="H374" s="258">
        <v>24195850</v>
      </c>
      <c r="I374" s="218"/>
      <c r="J374" s="218"/>
      <c r="K374" s="133"/>
      <c r="M374" s="133">
        <f t="shared" si="5"/>
        <v>13</v>
      </c>
    </row>
    <row r="375" spans="1:13">
      <c r="A375" s="313" t="s">
        <v>703</v>
      </c>
      <c r="B375" s="314" t="s">
        <v>513</v>
      </c>
      <c r="C375" s="248">
        <v>0</v>
      </c>
      <c r="D375" s="248">
        <v>8390050</v>
      </c>
      <c r="E375" s="248">
        <v>8390050</v>
      </c>
      <c r="F375" s="248">
        <v>0</v>
      </c>
      <c r="G375" s="233">
        <v>0</v>
      </c>
      <c r="H375" s="259">
        <v>0</v>
      </c>
      <c r="I375" s="218"/>
      <c r="J375" s="218"/>
      <c r="K375" s="133"/>
      <c r="M375" s="133">
        <f t="shared" si="5"/>
        <v>9</v>
      </c>
    </row>
    <row r="376" spans="1:13">
      <c r="A376" s="317" t="s">
        <v>704</v>
      </c>
      <c r="B376" s="318" t="s">
        <v>513</v>
      </c>
      <c r="C376" s="247">
        <v>0</v>
      </c>
      <c r="D376" s="247">
        <v>8390050</v>
      </c>
      <c r="E376" s="247">
        <v>8390050</v>
      </c>
      <c r="F376" s="247">
        <v>0</v>
      </c>
      <c r="G376" s="231">
        <v>0</v>
      </c>
      <c r="H376" s="258">
        <v>0</v>
      </c>
      <c r="I376" s="218"/>
      <c r="J376" s="218"/>
      <c r="K376" s="133"/>
      <c r="M376" s="133">
        <f t="shared" si="5"/>
        <v>13</v>
      </c>
    </row>
    <row r="377" spans="1:13">
      <c r="A377" s="313" t="s">
        <v>705</v>
      </c>
      <c r="B377" s="314" t="s">
        <v>474</v>
      </c>
      <c r="C377" s="248">
        <v>0</v>
      </c>
      <c r="D377" s="248">
        <v>565740</v>
      </c>
      <c r="E377" s="248">
        <v>0</v>
      </c>
      <c r="F377" s="248">
        <v>565740</v>
      </c>
      <c r="G377" s="233">
        <v>0</v>
      </c>
      <c r="H377" s="259">
        <v>565740</v>
      </c>
      <c r="I377" s="218"/>
      <c r="J377" s="218"/>
      <c r="K377" s="133"/>
      <c r="M377" s="133">
        <f t="shared" si="5"/>
        <v>9</v>
      </c>
    </row>
    <row r="378" spans="1:13">
      <c r="A378" s="317" t="s">
        <v>706</v>
      </c>
      <c r="B378" s="318" t="s">
        <v>474</v>
      </c>
      <c r="C378" s="247">
        <v>0</v>
      </c>
      <c r="D378" s="247">
        <v>565740</v>
      </c>
      <c r="E378" s="247">
        <v>0</v>
      </c>
      <c r="F378" s="247">
        <v>565740</v>
      </c>
      <c r="G378" s="231">
        <v>0</v>
      </c>
      <c r="H378" s="258">
        <v>565740</v>
      </c>
      <c r="I378" s="218"/>
      <c r="J378" s="218"/>
      <c r="K378" s="133"/>
      <c r="M378" s="133">
        <f t="shared" si="5"/>
        <v>13</v>
      </c>
    </row>
    <row r="379" spans="1:13">
      <c r="A379" s="313" t="s">
        <v>707</v>
      </c>
      <c r="B379" s="314" t="s">
        <v>330</v>
      </c>
      <c r="C379" s="248">
        <v>103408515</v>
      </c>
      <c r="D379" s="248">
        <v>46506207</v>
      </c>
      <c r="E379" s="248">
        <v>780566</v>
      </c>
      <c r="F379" s="248">
        <v>149134156</v>
      </c>
      <c r="G379" s="233">
        <v>0</v>
      </c>
      <c r="H379" s="259">
        <v>149134156</v>
      </c>
      <c r="I379" s="218"/>
      <c r="J379" s="218"/>
      <c r="K379" s="133"/>
      <c r="M379" s="133">
        <f t="shared" si="5"/>
        <v>9</v>
      </c>
    </row>
    <row r="380" spans="1:13" ht="25.5">
      <c r="A380" s="317" t="s">
        <v>708</v>
      </c>
      <c r="B380" s="318" t="s">
        <v>330</v>
      </c>
      <c r="C380" s="247">
        <v>103408515</v>
      </c>
      <c r="D380" s="247">
        <v>46506207</v>
      </c>
      <c r="E380" s="247">
        <v>780566</v>
      </c>
      <c r="F380" s="247">
        <v>149134156</v>
      </c>
      <c r="G380" s="231">
        <v>0</v>
      </c>
      <c r="H380" s="258">
        <v>149134156</v>
      </c>
      <c r="I380" s="218"/>
      <c r="J380" s="218"/>
      <c r="K380" s="133"/>
      <c r="M380" s="133">
        <f t="shared" si="5"/>
        <v>13</v>
      </c>
    </row>
    <row r="381" spans="1:13">
      <c r="A381" s="313" t="s">
        <v>709</v>
      </c>
      <c r="B381" s="314" t="s">
        <v>710</v>
      </c>
      <c r="C381" s="248">
        <v>7180926</v>
      </c>
      <c r="D381" s="248">
        <v>1738310</v>
      </c>
      <c r="E381" s="248">
        <v>592740</v>
      </c>
      <c r="F381" s="248">
        <v>8326496</v>
      </c>
      <c r="G381" s="233">
        <v>0</v>
      </c>
      <c r="H381" s="259">
        <v>8326496</v>
      </c>
      <c r="I381" s="218"/>
      <c r="J381" s="218"/>
      <c r="K381" s="133"/>
      <c r="M381" s="133">
        <f t="shared" si="5"/>
        <v>9</v>
      </c>
    </row>
    <row r="382" spans="1:13">
      <c r="A382" s="317" t="s">
        <v>711</v>
      </c>
      <c r="B382" s="318" t="s">
        <v>710</v>
      </c>
      <c r="C382" s="247">
        <v>7180926</v>
      </c>
      <c r="D382" s="247">
        <v>1738310</v>
      </c>
      <c r="E382" s="247">
        <v>592740</v>
      </c>
      <c r="F382" s="247">
        <v>8326496</v>
      </c>
      <c r="G382" s="231">
        <v>0</v>
      </c>
      <c r="H382" s="258">
        <v>8326496</v>
      </c>
      <c r="I382" s="218"/>
      <c r="J382" s="218"/>
      <c r="K382" s="133"/>
      <c r="M382" s="133">
        <f t="shared" si="5"/>
        <v>13</v>
      </c>
    </row>
    <row r="383" spans="1:13">
      <c r="A383" s="313" t="s">
        <v>712</v>
      </c>
      <c r="B383" s="314" t="s">
        <v>713</v>
      </c>
      <c r="C383" s="248">
        <v>89004767</v>
      </c>
      <c r="D383" s="248">
        <v>17424070</v>
      </c>
      <c r="E383" s="248">
        <v>1243000</v>
      </c>
      <c r="F383" s="248">
        <v>105185837</v>
      </c>
      <c r="G383" s="233">
        <v>0</v>
      </c>
      <c r="H383" s="259">
        <v>105185837</v>
      </c>
      <c r="I383" s="218"/>
      <c r="J383" s="218"/>
      <c r="K383" s="133"/>
      <c r="M383" s="133">
        <f t="shared" si="5"/>
        <v>9</v>
      </c>
    </row>
    <row r="384" spans="1:13">
      <c r="A384" s="317" t="s">
        <v>714</v>
      </c>
      <c r="B384" s="318" t="s">
        <v>713</v>
      </c>
      <c r="C384" s="247">
        <v>89004767</v>
      </c>
      <c r="D384" s="247">
        <v>17424070</v>
      </c>
      <c r="E384" s="247">
        <v>1243000</v>
      </c>
      <c r="F384" s="247">
        <v>105185837</v>
      </c>
      <c r="G384" s="231">
        <v>0</v>
      </c>
      <c r="H384" s="258">
        <v>105185837</v>
      </c>
      <c r="I384" s="218"/>
      <c r="J384" s="218"/>
      <c r="K384" s="133"/>
      <c r="M384" s="133">
        <f t="shared" si="5"/>
        <v>13</v>
      </c>
    </row>
    <row r="385" spans="1:13">
      <c r="A385" s="313" t="s">
        <v>715</v>
      </c>
      <c r="B385" s="314" t="s">
        <v>251</v>
      </c>
      <c r="C385" s="248">
        <v>516475.8</v>
      </c>
      <c r="D385" s="248">
        <v>0</v>
      </c>
      <c r="E385" s="248">
        <v>0</v>
      </c>
      <c r="F385" s="248">
        <v>516475.8</v>
      </c>
      <c r="G385" s="233">
        <v>0</v>
      </c>
      <c r="H385" s="259">
        <v>516475.8</v>
      </c>
      <c r="I385" s="218"/>
      <c r="J385" s="218"/>
      <c r="K385" s="133"/>
      <c r="M385" s="133">
        <f t="shared" si="5"/>
        <v>9</v>
      </c>
    </row>
    <row r="386" spans="1:13">
      <c r="A386" s="317" t="s">
        <v>716</v>
      </c>
      <c r="B386" s="318" t="s">
        <v>251</v>
      </c>
      <c r="C386" s="247">
        <v>516475.8</v>
      </c>
      <c r="D386" s="247">
        <v>0</v>
      </c>
      <c r="E386" s="247">
        <v>0</v>
      </c>
      <c r="F386" s="247">
        <v>516475.8</v>
      </c>
      <c r="G386" s="231">
        <v>0</v>
      </c>
      <c r="H386" s="258">
        <v>516475.8</v>
      </c>
      <c r="I386" s="218"/>
      <c r="J386" s="218"/>
      <c r="K386" s="133"/>
      <c r="M386" s="133">
        <f t="shared" si="5"/>
        <v>13</v>
      </c>
    </row>
    <row r="387" spans="1:13" ht="25.5">
      <c r="A387" s="313" t="s">
        <v>717</v>
      </c>
      <c r="B387" s="314" t="s">
        <v>718</v>
      </c>
      <c r="C387" s="248">
        <v>2633970</v>
      </c>
      <c r="D387" s="248">
        <v>4473817</v>
      </c>
      <c r="E387" s="248">
        <v>0</v>
      </c>
      <c r="F387" s="248">
        <v>7107787</v>
      </c>
      <c r="G387" s="233">
        <v>0</v>
      </c>
      <c r="H387" s="259">
        <v>7107787</v>
      </c>
      <c r="I387" s="218"/>
      <c r="J387" s="218"/>
      <c r="K387" s="133"/>
      <c r="M387" s="133">
        <f t="shared" si="5"/>
        <v>9</v>
      </c>
    </row>
    <row r="388" spans="1:13" ht="25.5">
      <c r="A388" s="317" t="s">
        <v>719</v>
      </c>
      <c r="B388" s="318" t="s">
        <v>718</v>
      </c>
      <c r="C388" s="247">
        <v>2633970</v>
      </c>
      <c r="D388" s="247">
        <v>4473817</v>
      </c>
      <c r="E388" s="247">
        <v>0</v>
      </c>
      <c r="F388" s="247">
        <v>7107787</v>
      </c>
      <c r="G388" s="231">
        <v>0</v>
      </c>
      <c r="H388" s="258">
        <v>7107787</v>
      </c>
      <c r="I388" s="218"/>
      <c r="J388" s="218"/>
      <c r="K388" s="133"/>
      <c r="M388" s="133">
        <f t="shared" si="5"/>
        <v>13</v>
      </c>
    </row>
    <row r="389" spans="1:13">
      <c r="A389" s="313" t="s">
        <v>805</v>
      </c>
      <c r="B389" s="314" t="s">
        <v>806</v>
      </c>
      <c r="C389" s="248">
        <v>4130544.22</v>
      </c>
      <c r="D389" s="248">
        <v>2760834</v>
      </c>
      <c r="E389" s="248">
        <v>0</v>
      </c>
      <c r="F389" s="248">
        <v>6891378.2199999997</v>
      </c>
      <c r="G389" s="233">
        <v>0</v>
      </c>
      <c r="H389" s="259">
        <v>6891378.2199999997</v>
      </c>
      <c r="I389" s="218"/>
      <c r="J389" s="218"/>
      <c r="K389" s="133"/>
      <c r="M389" s="133">
        <f t="shared" si="5"/>
        <v>9</v>
      </c>
    </row>
    <row r="390" spans="1:13">
      <c r="A390" s="317" t="s">
        <v>807</v>
      </c>
      <c r="B390" s="318" t="s">
        <v>806</v>
      </c>
      <c r="C390" s="247">
        <v>4130544.22</v>
      </c>
      <c r="D390" s="247">
        <v>2760834</v>
      </c>
      <c r="E390" s="247">
        <v>0</v>
      </c>
      <c r="F390" s="247">
        <v>6891378.2199999997</v>
      </c>
      <c r="G390" s="231">
        <v>0</v>
      </c>
      <c r="H390" s="258">
        <v>6891378.2199999997</v>
      </c>
      <c r="I390" s="218"/>
      <c r="J390" s="218"/>
      <c r="K390" s="133"/>
      <c r="M390" s="133">
        <f t="shared" si="5"/>
        <v>13</v>
      </c>
    </row>
    <row r="391" spans="1:13">
      <c r="A391" s="313" t="s">
        <v>808</v>
      </c>
      <c r="B391" s="314" t="s">
        <v>809</v>
      </c>
      <c r="C391" s="248">
        <v>85000000</v>
      </c>
      <c r="D391" s="248">
        <v>90000000</v>
      </c>
      <c r="E391" s="248">
        <v>0</v>
      </c>
      <c r="F391" s="248">
        <v>175000000</v>
      </c>
      <c r="G391" s="233">
        <v>0</v>
      </c>
      <c r="H391" s="259">
        <v>175000000</v>
      </c>
      <c r="I391" s="218"/>
      <c r="J391" s="218"/>
      <c r="K391" s="133"/>
      <c r="M391" s="133">
        <f t="shared" si="5"/>
        <v>9</v>
      </c>
    </row>
    <row r="392" spans="1:13">
      <c r="A392" s="317" t="s">
        <v>810</v>
      </c>
      <c r="B392" s="318" t="s">
        <v>809</v>
      </c>
      <c r="C392" s="247">
        <v>85000000</v>
      </c>
      <c r="D392" s="247">
        <v>90000000</v>
      </c>
      <c r="E392" s="247">
        <v>0</v>
      </c>
      <c r="F392" s="247">
        <v>175000000</v>
      </c>
      <c r="G392" s="231">
        <v>0</v>
      </c>
      <c r="H392" s="258">
        <v>175000000</v>
      </c>
      <c r="I392" s="218"/>
      <c r="J392" s="218"/>
      <c r="K392" s="133"/>
      <c r="M392" s="133">
        <f t="shared" ref="M392:M455" si="6">+LEN(A392)</f>
        <v>13</v>
      </c>
    </row>
    <row r="393" spans="1:13">
      <c r="A393" s="313" t="s">
        <v>723</v>
      </c>
      <c r="B393" s="314" t="s">
        <v>724</v>
      </c>
      <c r="C393" s="248">
        <v>0</v>
      </c>
      <c r="D393" s="248">
        <v>630742</v>
      </c>
      <c r="E393" s="248">
        <v>630742</v>
      </c>
      <c r="F393" s="248">
        <v>0</v>
      </c>
      <c r="G393" s="233">
        <v>0</v>
      </c>
      <c r="H393" s="259">
        <v>0</v>
      </c>
      <c r="I393" s="218"/>
      <c r="J393" s="218"/>
      <c r="K393" s="133"/>
      <c r="M393" s="133">
        <f t="shared" si="6"/>
        <v>9</v>
      </c>
    </row>
    <row r="394" spans="1:13">
      <c r="A394" s="317" t="s">
        <v>725</v>
      </c>
      <c r="B394" s="318" t="s">
        <v>724</v>
      </c>
      <c r="C394" s="247">
        <v>0</v>
      </c>
      <c r="D394" s="247">
        <v>630742</v>
      </c>
      <c r="E394" s="247">
        <v>630742</v>
      </c>
      <c r="F394" s="247">
        <v>0</v>
      </c>
      <c r="G394" s="231">
        <v>0</v>
      </c>
      <c r="H394" s="258">
        <v>0</v>
      </c>
      <c r="I394" s="218"/>
      <c r="J394" s="218"/>
      <c r="K394" s="133"/>
      <c r="M394" s="133">
        <f t="shared" si="6"/>
        <v>13</v>
      </c>
    </row>
    <row r="395" spans="1:13">
      <c r="A395" s="313" t="s">
        <v>728</v>
      </c>
      <c r="B395" s="314" t="s">
        <v>408</v>
      </c>
      <c r="C395" s="248">
        <v>2545403998.9400001</v>
      </c>
      <c r="D395" s="248">
        <v>718340791.39999998</v>
      </c>
      <c r="E395" s="248">
        <v>118667972</v>
      </c>
      <c r="F395" s="248">
        <v>3145076818.3400002</v>
      </c>
      <c r="G395" s="233">
        <v>0</v>
      </c>
      <c r="H395" s="259">
        <v>3145076818.3400002</v>
      </c>
      <c r="I395" s="218"/>
      <c r="J395" s="218"/>
      <c r="K395" s="133"/>
      <c r="M395" s="133">
        <f t="shared" si="6"/>
        <v>9</v>
      </c>
    </row>
    <row r="396" spans="1:13">
      <c r="A396" s="317" t="s">
        <v>729</v>
      </c>
      <c r="B396" s="318" t="s">
        <v>408</v>
      </c>
      <c r="C396" s="247">
        <v>2545403998.9400001</v>
      </c>
      <c r="D396" s="247">
        <v>718340791.39999998</v>
      </c>
      <c r="E396" s="247">
        <v>118667972</v>
      </c>
      <c r="F396" s="247">
        <v>3145076818.3400002</v>
      </c>
      <c r="G396" s="231">
        <v>0</v>
      </c>
      <c r="H396" s="258">
        <v>3145076818.3400002</v>
      </c>
      <c r="I396" s="218"/>
      <c r="J396" s="218"/>
      <c r="K396" s="133"/>
      <c r="M396" s="133">
        <f t="shared" si="6"/>
        <v>13</v>
      </c>
    </row>
    <row r="397" spans="1:13">
      <c r="A397" s="313" t="s">
        <v>730</v>
      </c>
      <c r="B397" s="314" t="s">
        <v>414</v>
      </c>
      <c r="C397" s="248">
        <v>310748669.47000003</v>
      </c>
      <c r="D397" s="248">
        <v>99222431.359999999</v>
      </c>
      <c r="E397" s="248">
        <v>2674300</v>
      </c>
      <c r="F397" s="248">
        <v>407296800.82999998</v>
      </c>
      <c r="G397" s="233">
        <v>0</v>
      </c>
      <c r="H397" s="259">
        <v>407296800.82999998</v>
      </c>
      <c r="I397" s="218"/>
      <c r="J397" s="218"/>
      <c r="K397" s="133"/>
      <c r="M397" s="133">
        <f t="shared" si="6"/>
        <v>9</v>
      </c>
    </row>
    <row r="398" spans="1:13">
      <c r="A398" s="268" t="s">
        <v>731</v>
      </c>
      <c r="B398" s="269" t="s">
        <v>414</v>
      </c>
      <c r="C398" s="227">
        <v>310748669.47000003</v>
      </c>
      <c r="D398" s="227">
        <v>99222431.359999999</v>
      </c>
      <c r="E398" s="227">
        <v>2674300</v>
      </c>
      <c r="F398" s="227">
        <v>407296800.82999998</v>
      </c>
      <c r="G398" s="227">
        <v>0</v>
      </c>
      <c r="H398" s="228">
        <v>407296800.82999998</v>
      </c>
      <c r="I398" s="218"/>
      <c r="J398" s="218"/>
      <c r="K398" s="133"/>
      <c r="M398" s="133">
        <f t="shared" si="6"/>
        <v>13</v>
      </c>
    </row>
    <row r="399" spans="1:13">
      <c r="A399" s="212" t="s">
        <v>188</v>
      </c>
      <c r="B399" s="209" t="s">
        <v>189</v>
      </c>
      <c r="C399" s="249">
        <v>48491000</v>
      </c>
      <c r="D399" s="249">
        <v>0</v>
      </c>
      <c r="E399" s="249">
        <v>0</v>
      </c>
      <c r="F399" s="249">
        <v>48491000</v>
      </c>
      <c r="G399" s="246">
        <v>0</v>
      </c>
      <c r="H399" s="260">
        <v>48491000</v>
      </c>
      <c r="I399" s="218"/>
      <c r="J399" s="218"/>
      <c r="K399" s="133"/>
      <c r="M399" s="133">
        <f t="shared" si="6"/>
        <v>6</v>
      </c>
    </row>
    <row r="400" spans="1:13">
      <c r="A400" s="313" t="s">
        <v>817</v>
      </c>
      <c r="B400" s="314" t="s">
        <v>457</v>
      </c>
      <c r="C400" s="248">
        <v>48247000</v>
      </c>
      <c r="D400" s="248">
        <v>0</v>
      </c>
      <c r="E400" s="248">
        <v>0</v>
      </c>
      <c r="F400" s="248">
        <v>48247000</v>
      </c>
      <c r="G400" s="233">
        <v>0</v>
      </c>
      <c r="H400" s="259">
        <v>48247000</v>
      </c>
      <c r="I400" s="218"/>
      <c r="J400" s="218"/>
      <c r="K400" s="133"/>
      <c r="M400" s="133">
        <f t="shared" si="6"/>
        <v>9</v>
      </c>
    </row>
    <row r="401" spans="1:13">
      <c r="A401" s="317" t="s">
        <v>818</v>
      </c>
      <c r="B401" s="318" t="s">
        <v>457</v>
      </c>
      <c r="C401" s="247">
        <v>48247000</v>
      </c>
      <c r="D401" s="247">
        <v>0</v>
      </c>
      <c r="E401" s="247">
        <v>0</v>
      </c>
      <c r="F401" s="247">
        <v>48247000</v>
      </c>
      <c r="G401" s="231">
        <v>0</v>
      </c>
      <c r="H401" s="258">
        <v>48247000</v>
      </c>
      <c r="I401" s="218"/>
      <c r="J401" s="218"/>
      <c r="K401" s="133"/>
      <c r="M401" s="133">
        <f t="shared" si="6"/>
        <v>13</v>
      </c>
    </row>
    <row r="402" spans="1:13">
      <c r="A402" s="313" t="s">
        <v>819</v>
      </c>
      <c r="B402" s="314" t="s">
        <v>463</v>
      </c>
      <c r="C402" s="248">
        <v>244000</v>
      </c>
      <c r="D402" s="248">
        <v>0</v>
      </c>
      <c r="E402" s="248">
        <v>0</v>
      </c>
      <c r="F402" s="248">
        <v>244000</v>
      </c>
      <c r="G402" s="233">
        <v>0</v>
      </c>
      <c r="H402" s="259">
        <v>244000</v>
      </c>
      <c r="I402" s="218"/>
      <c r="J402" s="218"/>
      <c r="K402" s="133"/>
      <c r="M402" s="133">
        <f t="shared" si="6"/>
        <v>9</v>
      </c>
    </row>
    <row r="403" spans="1:13">
      <c r="A403" s="317" t="s">
        <v>820</v>
      </c>
      <c r="B403" s="318" t="s">
        <v>463</v>
      </c>
      <c r="C403" s="247">
        <v>244000</v>
      </c>
      <c r="D403" s="247">
        <v>0</v>
      </c>
      <c r="E403" s="247">
        <v>0</v>
      </c>
      <c r="F403" s="247">
        <v>244000</v>
      </c>
      <c r="G403" s="231">
        <v>0</v>
      </c>
      <c r="H403" s="258">
        <v>244000</v>
      </c>
      <c r="I403" s="218"/>
      <c r="J403" s="218"/>
      <c r="K403" s="133"/>
      <c r="M403" s="133">
        <f t="shared" si="6"/>
        <v>13</v>
      </c>
    </row>
    <row r="404" spans="1:13" ht="25.5">
      <c r="A404" s="384" t="s">
        <v>190</v>
      </c>
      <c r="B404" s="385" t="s">
        <v>191</v>
      </c>
      <c r="C404" s="386">
        <v>311816649</v>
      </c>
      <c r="D404" s="386">
        <v>165934414</v>
      </c>
      <c r="E404" s="386">
        <v>0</v>
      </c>
      <c r="F404" s="386">
        <v>477751063</v>
      </c>
      <c r="G404" s="237">
        <v>0</v>
      </c>
      <c r="H404" s="387">
        <v>477751063</v>
      </c>
      <c r="I404" s="218"/>
      <c r="J404" s="218"/>
      <c r="K404" s="133"/>
      <c r="M404" s="133">
        <f t="shared" si="6"/>
        <v>3</v>
      </c>
    </row>
    <row r="405" spans="1:13">
      <c r="A405" s="212" t="s">
        <v>194</v>
      </c>
      <c r="B405" s="209" t="s">
        <v>195</v>
      </c>
      <c r="C405" s="249">
        <v>125506851</v>
      </c>
      <c r="D405" s="249">
        <v>25102185</v>
      </c>
      <c r="E405" s="249">
        <v>0</v>
      </c>
      <c r="F405" s="249">
        <v>150609036</v>
      </c>
      <c r="G405" s="246">
        <v>0</v>
      </c>
      <c r="H405" s="260">
        <v>150609036</v>
      </c>
      <c r="I405" s="218"/>
      <c r="J405" s="218"/>
      <c r="K405" s="133"/>
      <c r="M405" s="133">
        <f t="shared" si="6"/>
        <v>6</v>
      </c>
    </row>
    <row r="406" spans="1:13">
      <c r="A406" s="313" t="s">
        <v>732</v>
      </c>
      <c r="B406" s="314" t="s">
        <v>257</v>
      </c>
      <c r="C406" s="248">
        <v>33329095</v>
      </c>
      <c r="D406" s="248">
        <v>6665819</v>
      </c>
      <c r="E406" s="248">
        <v>0</v>
      </c>
      <c r="F406" s="248">
        <v>39994914</v>
      </c>
      <c r="G406" s="233">
        <v>0</v>
      </c>
      <c r="H406" s="259">
        <v>39994914</v>
      </c>
      <c r="I406" s="218"/>
      <c r="J406" s="218"/>
      <c r="K406" s="133"/>
      <c r="M406" s="133">
        <f t="shared" si="6"/>
        <v>9</v>
      </c>
    </row>
    <row r="407" spans="1:13">
      <c r="A407" s="317" t="s">
        <v>733</v>
      </c>
      <c r="B407" s="318" t="s">
        <v>280</v>
      </c>
      <c r="C407" s="247">
        <v>30542635</v>
      </c>
      <c r="D407" s="247">
        <v>6108527</v>
      </c>
      <c r="E407" s="247">
        <v>0</v>
      </c>
      <c r="F407" s="247">
        <v>36651162</v>
      </c>
      <c r="G407" s="231">
        <v>0</v>
      </c>
      <c r="H407" s="258">
        <v>36651162</v>
      </c>
      <c r="I407" s="218"/>
      <c r="J407" s="218"/>
      <c r="K407" s="133"/>
      <c r="M407" s="133">
        <f t="shared" si="6"/>
        <v>13</v>
      </c>
    </row>
    <row r="408" spans="1:13">
      <c r="A408" s="317" t="s">
        <v>734</v>
      </c>
      <c r="B408" s="318" t="s">
        <v>283</v>
      </c>
      <c r="C408" s="247">
        <v>2421875</v>
      </c>
      <c r="D408" s="247">
        <v>484375</v>
      </c>
      <c r="E408" s="247">
        <v>0</v>
      </c>
      <c r="F408" s="247">
        <v>2906250</v>
      </c>
      <c r="G408" s="231">
        <v>0</v>
      </c>
      <c r="H408" s="258">
        <v>2906250</v>
      </c>
      <c r="I408" s="218"/>
      <c r="J408" s="218"/>
      <c r="K408" s="133"/>
      <c r="M408" s="133">
        <f t="shared" si="6"/>
        <v>13</v>
      </c>
    </row>
    <row r="409" spans="1:13">
      <c r="A409" s="317" t="s">
        <v>735</v>
      </c>
      <c r="B409" s="318" t="s">
        <v>286</v>
      </c>
      <c r="C409" s="247">
        <v>364585</v>
      </c>
      <c r="D409" s="247">
        <v>72917</v>
      </c>
      <c r="E409" s="247">
        <v>0</v>
      </c>
      <c r="F409" s="247">
        <v>437502</v>
      </c>
      <c r="G409" s="231">
        <v>0</v>
      </c>
      <c r="H409" s="258">
        <v>437502</v>
      </c>
      <c r="I409" s="218"/>
      <c r="J409" s="218"/>
      <c r="K409" s="133"/>
      <c r="M409" s="133">
        <f t="shared" si="6"/>
        <v>13</v>
      </c>
    </row>
    <row r="410" spans="1:13">
      <c r="A410" s="313" t="s">
        <v>736</v>
      </c>
      <c r="B410" s="314" t="s">
        <v>260</v>
      </c>
      <c r="C410" s="248">
        <v>7660330</v>
      </c>
      <c r="D410" s="248">
        <v>1532066</v>
      </c>
      <c r="E410" s="248">
        <v>0</v>
      </c>
      <c r="F410" s="248">
        <v>9192396</v>
      </c>
      <c r="G410" s="233">
        <v>0</v>
      </c>
      <c r="H410" s="259">
        <v>9192396</v>
      </c>
      <c r="I410" s="218"/>
      <c r="J410" s="218"/>
      <c r="K410" s="133"/>
      <c r="M410" s="133">
        <f t="shared" si="6"/>
        <v>9</v>
      </c>
    </row>
    <row r="411" spans="1:13">
      <c r="A411" s="317" t="s">
        <v>737</v>
      </c>
      <c r="B411" s="318" t="s">
        <v>262</v>
      </c>
      <c r="C411" s="247">
        <v>1218725</v>
      </c>
      <c r="D411" s="247">
        <v>243745</v>
      </c>
      <c r="E411" s="247">
        <v>0</v>
      </c>
      <c r="F411" s="247">
        <v>1462470</v>
      </c>
      <c r="G411" s="231">
        <v>0</v>
      </c>
      <c r="H411" s="258">
        <v>1462470</v>
      </c>
      <c r="I411" s="218"/>
      <c r="J411" s="218"/>
      <c r="K411" s="133"/>
      <c r="M411" s="133">
        <f t="shared" si="6"/>
        <v>13</v>
      </c>
    </row>
    <row r="412" spans="1:13">
      <c r="A412" s="268" t="s">
        <v>738</v>
      </c>
      <c r="B412" s="269" t="s">
        <v>264</v>
      </c>
      <c r="C412" s="227">
        <v>6441605</v>
      </c>
      <c r="D412" s="227">
        <v>1288321</v>
      </c>
      <c r="E412" s="227">
        <v>0</v>
      </c>
      <c r="F412" s="227">
        <v>7729926</v>
      </c>
      <c r="G412" s="227">
        <v>0</v>
      </c>
      <c r="H412" s="228">
        <v>7729926</v>
      </c>
      <c r="I412" s="218"/>
      <c r="J412" s="218"/>
      <c r="K412" s="133"/>
      <c r="M412" s="133">
        <f t="shared" si="6"/>
        <v>13</v>
      </c>
    </row>
    <row r="413" spans="1:13">
      <c r="A413" s="313" t="s">
        <v>739</v>
      </c>
      <c r="B413" s="314" t="s">
        <v>266</v>
      </c>
      <c r="C413" s="248">
        <v>74430596</v>
      </c>
      <c r="D413" s="248">
        <v>14886934</v>
      </c>
      <c r="E413" s="248">
        <v>0</v>
      </c>
      <c r="F413" s="248">
        <v>89317530</v>
      </c>
      <c r="G413" s="233">
        <v>0</v>
      </c>
      <c r="H413" s="259">
        <v>89317530</v>
      </c>
      <c r="I413" s="218"/>
      <c r="J413" s="218"/>
      <c r="K413" s="133"/>
      <c r="M413" s="133">
        <f t="shared" si="6"/>
        <v>9</v>
      </c>
    </row>
    <row r="414" spans="1:13">
      <c r="A414" s="317" t="s">
        <v>740</v>
      </c>
      <c r="B414" s="318" t="s">
        <v>268</v>
      </c>
      <c r="C414" s="247">
        <v>4513110</v>
      </c>
      <c r="D414" s="247">
        <v>902622</v>
      </c>
      <c r="E414" s="247">
        <v>0</v>
      </c>
      <c r="F414" s="247">
        <v>5415732</v>
      </c>
      <c r="G414" s="231">
        <v>0</v>
      </c>
      <c r="H414" s="258">
        <v>5415732</v>
      </c>
      <c r="I414" s="218"/>
      <c r="J414" s="218"/>
      <c r="K414" s="133"/>
      <c r="M414" s="133">
        <f t="shared" si="6"/>
        <v>13</v>
      </c>
    </row>
    <row r="415" spans="1:13">
      <c r="A415" s="317" t="s">
        <v>741</v>
      </c>
      <c r="B415" s="318" t="s">
        <v>270</v>
      </c>
      <c r="C415" s="247">
        <v>69917486</v>
      </c>
      <c r="D415" s="247">
        <v>13984312</v>
      </c>
      <c r="E415" s="247">
        <v>0</v>
      </c>
      <c r="F415" s="247">
        <v>83901798</v>
      </c>
      <c r="G415" s="231">
        <v>0</v>
      </c>
      <c r="H415" s="258">
        <v>83901798</v>
      </c>
      <c r="I415" s="218"/>
      <c r="J415" s="218"/>
      <c r="K415" s="133"/>
      <c r="M415" s="133">
        <f t="shared" si="6"/>
        <v>13</v>
      </c>
    </row>
    <row r="416" spans="1:13">
      <c r="A416" s="313" t="s">
        <v>742</v>
      </c>
      <c r="B416" s="314" t="s">
        <v>312</v>
      </c>
      <c r="C416" s="248">
        <v>10086830</v>
      </c>
      <c r="D416" s="248">
        <v>2017366</v>
      </c>
      <c r="E416" s="248">
        <v>0</v>
      </c>
      <c r="F416" s="248">
        <v>12104196</v>
      </c>
      <c r="G416" s="233">
        <v>0</v>
      </c>
      <c r="H416" s="259">
        <v>12104196</v>
      </c>
      <c r="I416" s="218"/>
      <c r="J416" s="218"/>
      <c r="K416" s="133"/>
      <c r="M416" s="133">
        <f t="shared" si="6"/>
        <v>9</v>
      </c>
    </row>
    <row r="417" spans="1:13">
      <c r="A417" s="317" t="s">
        <v>743</v>
      </c>
      <c r="B417" s="318" t="s">
        <v>297</v>
      </c>
      <c r="C417" s="247">
        <v>10086830</v>
      </c>
      <c r="D417" s="247">
        <v>2017366</v>
      </c>
      <c r="E417" s="247">
        <v>0</v>
      </c>
      <c r="F417" s="247">
        <v>12104196</v>
      </c>
      <c r="G417" s="231">
        <v>0</v>
      </c>
      <c r="H417" s="258">
        <v>12104196</v>
      </c>
      <c r="I417" s="218"/>
      <c r="J417" s="218"/>
      <c r="K417" s="133"/>
      <c r="M417" s="133">
        <f t="shared" si="6"/>
        <v>13</v>
      </c>
    </row>
    <row r="418" spans="1:13">
      <c r="A418" s="212" t="s">
        <v>196</v>
      </c>
      <c r="B418" s="209" t="s">
        <v>197</v>
      </c>
      <c r="C418" s="249">
        <v>74361506</v>
      </c>
      <c r="D418" s="249">
        <v>7375939</v>
      </c>
      <c r="E418" s="249">
        <v>0</v>
      </c>
      <c r="F418" s="249">
        <v>81737445</v>
      </c>
      <c r="G418" s="246">
        <v>0</v>
      </c>
      <c r="H418" s="260">
        <v>81737445</v>
      </c>
      <c r="I418" s="218"/>
      <c r="J418" s="218"/>
      <c r="K418" s="133"/>
      <c r="M418" s="133">
        <f t="shared" si="6"/>
        <v>6</v>
      </c>
    </row>
    <row r="419" spans="1:13">
      <c r="A419" s="313" t="s">
        <v>744</v>
      </c>
      <c r="B419" s="314" t="s">
        <v>353</v>
      </c>
      <c r="C419" s="248">
        <v>74361506</v>
      </c>
      <c r="D419" s="248">
        <v>7375939</v>
      </c>
      <c r="E419" s="248">
        <v>0</v>
      </c>
      <c r="F419" s="248">
        <v>81737445</v>
      </c>
      <c r="G419" s="233">
        <v>0</v>
      </c>
      <c r="H419" s="259">
        <v>81737445</v>
      </c>
      <c r="I419" s="218"/>
      <c r="J419" s="218"/>
      <c r="K419" s="133"/>
      <c r="M419" s="133">
        <f t="shared" si="6"/>
        <v>9</v>
      </c>
    </row>
    <row r="420" spans="1:13">
      <c r="A420" s="317" t="s">
        <v>745</v>
      </c>
      <c r="B420" s="318" t="s">
        <v>353</v>
      </c>
      <c r="C420" s="247">
        <v>74361506</v>
      </c>
      <c r="D420" s="247">
        <v>7375939</v>
      </c>
      <c r="E420" s="247">
        <v>0</v>
      </c>
      <c r="F420" s="247">
        <v>81737445</v>
      </c>
      <c r="G420" s="231">
        <v>0</v>
      </c>
      <c r="H420" s="258">
        <v>81737445</v>
      </c>
      <c r="I420" s="218"/>
      <c r="J420" s="218"/>
      <c r="K420" s="133"/>
      <c r="M420" s="133">
        <f t="shared" si="6"/>
        <v>13</v>
      </c>
    </row>
    <row r="421" spans="1:13">
      <c r="A421" s="210" t="s">
        <v>198</v>
      </c>
      <c r="B421" s="207" t="s">
        <v>199</v>
      </c>
      <c r="C421" s="239">
        <v>111948292</v>
      </c>
      <c r="D421" s="239">
        <v>133456290</v>
      </c>
      <c r="E421" s="239">
        <v>0</v>
      </c>
      <c r="F421" s="239">
        <v>245404582</v>
      </c>
      <c r="G421" s="239">
        <v>0</v>
      </c>
      <c r="H421" s="240">
        <v>245404582</v>
      </c>
      <c r="I421" s="218"/>
      <c r="J421" s="218"/>
      <c r="K421" s="133"/>
      <c r="M421" s="133">
        <f t="shared" si="6"/>
        <v>6</v>
      </c>
    </row>
    <row r="422" spans="1:13">
      <c r="A422" s="313" t="s">
        <v>746</v>
      </c>
      <c r="B422" s="314" t="s">
        <v>565</v>
      </c>
      <c r="C422" s="248">
        <v>111948292</v>
      </c>
      <c r="D422" s="248">
        <v>133456290</v>
      </c>
      <c r="E422" s="248">
        <v>0</v>
      </c>
      <c r="F422" s="248">
        <v>245404582</v>
      </c>
      <c r="G422" s="233">
        <v>0</v>
      </c>
      <c r="H422" s="259">
        <v>245404582</v>
      </c>
      <c r="I422" s="218"/>
      <c r="J422" s="218"/>
      <c r="K422" s="133"/>
      <c r="M422" s="133">
        <f t="shared" si="6"/>
        <v>9</v>
      </c>
    </row>
    <row r="423" spans="1:13">
      <c r="A423" s="317" t="s">
        <v>747</v>
      </c>
      <c r="B423" s="318" t="s">
        <v>565</v>
      </c>
      <c r="C423" s="247">
        <v>111948292</v>
      </c>
      <c r="D423" s="247">
        <v>133456290</v>
      </c>
      <c r="E423" s="247">
        <v>0</v>
      </c>
      <c r="F423" s="247">
        <v>245404582</v>
      </c>
      <c r="G423" s="231">
        <v>0</v>
      </c>
      <c r="H423" s="258">
        <v>245404582</v>
      </c>
      <c r="I423" s="218"/>
      <c r="J423" s="218"/>
      <c r="K423" s="133"/>
      <c r="M423" s="133">
        <f t="shared" si="6"/>
        <v>13</v>
      </c>
    </row>
    <row r="424" spans="1:13">
      <c r="A424" s="137" t="s">
        <v>200</v>
      </c>
      <c r="B424" s="138" t="s">
        <v>202</v>
      </c>
      <c r="C424" s="221">
        <v>6574761</v>
      </c>
      <c r="D424" s="221">
        <v>0</v>
      </c>
      <c r="E424" s="221">
        <v>0</v>
      </c>
      <c r="F424" s="221">
        <v>6574761</v>
      </c>
      <c r="G424" s="221">
        <v>0</v>
      </c>
      <c r="H424" s="222">
        <v>6574761</v>
      </c>
      <c r="I424" s="218"/>
      <c r="J424" s="218"/>
      <c r="K424" s="133"/>
      <c r="M424" s="133">
        <f t="shared" si="6"/>
        <v>3</v>
      </c>
    </row>
    <row r="425" spans="1:13">
      <c r="A425" s="212" t="s">
        <v>201</v>
      </c>
      <c r="B425" s="209" t="s">
        <v>167</v>
      </c>
      <c r="C425" s="249">
        <v>6193000</v>
      </c>
      <c r="D425" s="249">
        <v>0</v>
      </c>
      <c r="E425" s="249">
        <v>0</v>
      </c>
      <c r="F425" s="249">
        <v>6193000</v>
      </c>
      <c r="G425" s="246">
        <v>0</v>
      </c>
      <c r="H425" s="260">
        <v>6193000</v>
      </c>
      <c r="I425" s="218"/>
      <c r="J425" s="218"/>
      <c r="K425" s="133"/>
      <c r="M425" s="133">
        <f t="shared" si="6"/>
        <v>6</v>
      </c>
    </row>
    <row r="426" spans="1:13">
      <c r="A426" s="313" t="s">
        <v>821</v>
      </c>
      <c r="B426" s="314" t="s">
        <v>822</v>
      </c>
      <c r="C426" s="248">
        <v>6193000</v>
      </c>
      <c r="D426" s="248">
        <v>0</v>
      </c>
      <c r="E426" s="248">
        <v>0</v>
      </c>
      <c r="F426" s="248">
        <v>6193000</v>
      </c>
      <c r="G426" s="233">
        <v>0</v>
      </c>
      <c r="H426" s="259">
        <v>6193000</v>
      </c>
      <c r="I426" s="218"/>
      <c r="J426" s="218"/>
      <c r="K426" s="133"/>
      <c r="M426" s="133">
        <f t="shared" si="6"/>
        <v>9</v>
      </c>
    </row>
    <row r="427" spans="1:13">
      <c r="A427" s="317" t="s">
        <v>823</v>
      </c>
      <c r="B427" s="318" t="s">
        <v>645</v>
      </c>
      <c r="C427" s="247">
        <v>6193000</v>
      </c>
      <c r="D427" s="247">
        <v>0</v>
      </c>
      <c r="E427" s="247">
        <v>0</v>
      </c>
      <c r="F427" s="247">
        <v>6193000</v>
      </c>
      <c r="G427" s="231">
        <v>0</v>
      </c>
      <c r="H427" s="258">
        <v>6193000</v>
      </c>
      <c r="I427" s="218"/>
      <c r="J427" s="218"/>
      <c r="K427" s="133"/>
      <c r="M427" s="133">
        <f t="shared" si="6"/>
        <v>13</v>
      </c>
    </row>
    <row r="428" spans="1:13">
      <c r="A428" s="212" t="s">
        <v>203</v>
      </c>
      <c r="B428" s="209" t="s">
        <v>204</v>
      </c>
      <c r="C428" s="249">
        <v>816</v>
      </c>
      <c r="D428" s="249">
        <v>0</v>
      </c>
      <c r="E428" s="249">
        <v>0</v>
      </c>
      <c r="F428" s="249">
        <v>816</v>
      </c>
      <c r="G428" s="246">
        <v>0</v>
      </c>
      <c r="H428" s="260">
        <v>816</v>
      </c>
      <c r="I428" s="218"/>
      <c r="J428" s="218"/>
      <c r="K428" s="133"/>
      <c r="M428" s="133">
        <f t="shared" si="6"/>
        <v>6</v>
      </c>
    </row>
    <row r="429" spans="1:13">
      <c r="A429" s="313" t="s">
        <v>748</v>
      </c>
      <c r="B429" s="314" t="s">
        <v>749</v>
      </c>
      <c r="C429" s="248">
        <v>816</v>
      </c>
      <c r="D429" s="248">
        <v>0</v>
      </c>
      <c r="E429" s="248">
        <v>0</v>
      </c>
      <c r="F429" s="248">
        <v>816</v>
      </c>
      <c r="G429" s="233">
        <v>0</v>
      </c>
      <c r="H429" s="259">
        <v>816</v>
      </c>
      <c r="I429" s="218"/>
      <c r="J429" s="218"/>
      <c r="K429" s="133"/>
      <c r="M429" s="133">
        <f t="shared" si="6"/>
        <v>9</v>
      </c>
    </row>
    <row r="430" spans="1:13">
      <c r="A430" s="317" t="s">
        <v>750</v>
      </c>
      <c r="B430" s="318" t="s">
        <v>641</v>
      </c>
      <c r="C430" s="247">
        <v>816</v>
      </c>
      <c r="D430" s="247">
        <v>0</v>
      </c>
      <c r="E430" s="247">
        <v>0</v>
      </c>
      <c r="F430" s="247">
        <v>816</v>
      </c>
      <c r="G430" s="231">
        <v>0</v>
      </c>
      <c r="H430" s="258">
        <v>816</v>
      </c>
      <c r="I430" s="218"/>
      <c r="J430" s="218"/>
      <c r="K430" s="133"/>
      <c r="M430" s="133">
        <f t="shared" si="6"/>
        <v>13</v>
      </c>
    </row>
    <row r="431" spans="1:13">
      <c r="A431" s="212" t="s">
        <v>205</v>
      </c>
      <c r="B431" s="209" t="s">
        <v>751</v>
      </c>
      <c r="C431" s="249">
        <v>380945</v>
      </c>
      <c r="D431" s="249">
        <v>0</v>
      </c>
      <c r="E431" s="249">
        <v>0</v>
      </c>
      <c r="F431" s="249">
        <v>380945</v>
      </c>
      <c r="G431" s="246">
        <v>0</v>
      </c>
      <c r="H431" s="260">
        <v>380945</v>
      </c>
      <c r="I431" s="218"/>
      <c r="J431" s="218"/>
      <c r="K431" s="133"/>
      <c r="M431" s="133">
        <f t="shared" si="6"/>
        <v>6</v>
      </c>
    </row>
    <row r="432" spans="1:13">
      <c r="A432" s="264" t="s">
        <v>752</v>
      </c>
      <c r="B432" s="265" t="s">
        <v>244</v>
      </c>
      <c r="C432" s="225">
        <v>380945</v>
      </c>
      <c r="D432" s="225">
        <v>0</v>
      </c>
      <c r="E432" s="225">
        <v>0</v>
      </c>
      <c r="F432" s="225">
        <v>380945</v>
      </c>
      <c r="G432" s="225">
        <v>0</v>
      </c>
      <c r="H432" s="226">
        <v>380945</v>
      </c>
      <c r="I432" s="218"/>
      <c r="J432" s="218"/>
      <c r="K432" s="133"/>
      <c r="M432" s="133">
        <f t="shared" si="6"/>
        <v>9</v>
      </c>
    </row>
    <row r="433" spans="1:13">
      <c r="A433" s="317" t="s">
        <v>753</v>
      </c>
      <c r="B433" s="318" t="s">
        <v>244</v>
      </c>
      <c r="C433" s="247">
        <v>380945</v>
      </c>
      <c r="D433" s="247">
        <v>0</v>
      </c>
      <c r="E433" s="247">
        <v>0</v>
      </c>
      <c r="F433" s="247">
        <v>380945</v>
      </c>
      <c r="G433" s="231">
        <v>0</v>
      </c>
      <c r="H433" s="258">
        <v>380945</v>
      </c>
      <c r="I433" s="218"/>
      <c r="J433" s="218"/>
      <c r="K433" s="133"/>
      <c r="M433" s="133">
        <f t="shared" si="6"/>
        <v>13</v>
      </c>
    </row>
    <row r="434" spans="1:13">
      <c r="A434" s="215" t="s">
        <v>106</v>
      </c>
      <c r="B434" s="216" t="s">
        <v>107</v>
      </c>
      <c r="C434" s="229">
        <v>0</v>
      </c>
      <c r="D434" s="229">
        <v>571316560</v>
      </c>
      <c r="E434" s="229">
        <v>571316560</v>
      </c>
      <c r="F434" s="229">
        <v>0</v>
      </c>
      <c r="G434" s="229">
        <v>0</v>
      </c>
      <c r="H434" s="230">
        <v>0</v>
      </c>
      <c r="I434" s="218"/>
      <c r="J434" s="218"/>
      <c r="K434" s="133"/>
      <c r="M434" s="133">
        <f t="shared" si="6"/>
        <v>1</v>
      </c>
    </row>
    <row r="435" spans="1:13">
      <c r="A435" s="137" t="s">
        <v>110</v>
      </c>
      <c r="B435" s="138" t="s">
        <v>111</v>
      </c>
      <c r="C435" s="221">
        <v>347088385</v>
      </c>
      <c r="D435" s="221">
        <v>0</v>
      </c>
      <c r="E435" s="221">
        <v>0</v>
      </c>
      <c r="F435" s="221">
        <v>347088385</v>
      </c>
      <c r="G435" s="221">
        <v>0</v>
      </c>
      <c r="H435" s="222">
        <v>347088385</v>
      </c>
      <c r="I435" s="218"/>
      <c r="J435" s="218"/>
      <c r="K435" s="133"/>
      <c r="M435" s="133">
        <f t="shared" si="6"/>
        <v>3</v>
      </c>
    </row>
    <row r="436" spans="1:13">
      <c r="A436" s="212" t="s">
        <v>114</v>
      </c>
      <c r="B436" s="209" t="s">
        <v>115</v>
      </c>
      <c r="C436" s="249">
        <v>347088385</v>
      </c>
      <c r="D436" s="249">
        <v>0</v>
      </c>
      <c r="E436" s="249">
        <v>0</v>
      </c>
      <c r="F436" s="249">
        <v>347088385</v>
      </c>
      <c r="G436" s="246">
        <v>0</v>
      </c>
      <c r="H436" s="260">
        <v>347088385</v>
      </c>
      <c r="I436" s="218"/>
      <c r="J436" s="218"/>
      <c r="K436" s="133"/>
      <c r="M436" s="133">
        <f t="shared" si="6"/>
        <v>6</v>
      </c>
    </row>
    <row r="437" spans="1:13">
      <c r="A437" s="313" t="s">
        <v>754</v>
      </c>
      <c r="B437" s="314" t="s">
        <v>755</v>
      </c>
      <c r="C437" s="248">
        <v>347088385</v>
      </c>
      <c r="D437" s="248">
        <v>0</v>
      </c>
      <c r="E437" s="248">
        <v>0</v>
      </c>
      <c r="F437" s="248">
        <v>347088385</v>
      </c>
      <c r="G437" s="233">
        <v>0</v>
      </c>
      <c r="H437" s="259">
        <v>347088385</v>
      </c>
      <c r="I437" s="218"/>
      <c r="J437" s="218"/>
      <c r="K437" s="133"/>
      <c r="M437" s="133">
        <f t="shared" si="6"/>
        <v>9</v>
      </c>
    </row>
    <row r="438" spans="1:13">
      <c r="A438" s="317" t="s">
        <v>756</v>
      </c>
      <c r="B438" s="318" t="s">
        <v>755</v>
      </c>
      <c r="C438" s="247">
        <v>347088385</v>
      </c>
      <c r="D438" s="247">
        <v>0</v>
      </c>
      <c r="E438" s="247">
        <v>0</v>
      </c>
      <c r="F438" s="247">
        <v>347088385</v>
      </c>
      <c r="G438" s="231">
        <v>0</v>
      </c>
      <c r="H438" s="258">
        <v>347088385</v>
      </c>
      <c r="I438" s="218"/>
      <c r="J438" s="218"/>
      <c r="K438" s="133"/>
      <c r="M438" s="133">
        <f t="shared" si="6"/>
        <v>13</v>
      </c>
    </row>
    <row r="439" spans="1:13">
      <c r="A439" s="313" t="s">
        <v>757</v>
      </c>
      <c r="B439" s="314" t="s">
        <v>758</v>
      </c>
      <c r="C439" s="248">
        <v>0</v>
      </c>
      <c r="D439" s="248">
        <v>0</v>
      </c>
      <c r="E439" s="248">
        <v>0</v>
      </c>
      <c r="F439" s="248">
        <v>0</v>
      </c>
      <c r="G439" s="233">
        <v>0</v>
      </c>
      <c r="H439" s="259">
        <v>0</v>
      </c>
      <c r="I439" s="218"/>
      <c r="J439" s="218"/>
      <c r="K439" s="133"/>
      <c r="M439" s="133">
        <f t="shared" si="6"/>
        <v>9</v>
      </c>
    </row>
    <row r="440" spans="1:13">
      <c r="A440" s="317" t="s">
        <v>759</v>
      </c>
      <c r="B440" s="318" t="s">
        <v>758</v>
      </c>
      <c r="C440" s="247">
        <v>0</v>
      </c>
      <c r="D440" s="247">
        <v>0</v>
      </c>
      <c r="E440" s="247">
        <v>0</v>
      </c>
      <c r="F440" s="247">
        <v>0</v>
      </c>
      <c r="G440" s="231">
        <v>0</v>
      </c>
      <c r="H440" s="258">
        <v>0</v>
      </c>
      <c r="I440" s="218"/>
      <c r="J440" s="218"/>
      <c r="K440" s="133"/>
      <c r="M440" s="133">
        <f t="shared" si="6"/>
        <v>13</v>
      </c>
    </row>
    <row r="441" spans="1:13">
      <c r="A441" s="384" t="s">
        <v>118</v>
      </c>
      <c r="B441" s="385" t="s">
        <v>119</v>
      </c>
      <c r="C441" s="386">
        <v>986482140.89999998</v>
      </c>
      <c r="D441" s="386">
        <v>57355217</v>
      </c>
      <c r="E441" s="386">
        <v>287175421</v>
      </c>
      <c r="F441" s="386">
        <v>756661936.89999998</v>
      </c>
      <c r="G441" s="237">
        <v>0</v>
      </c>
      <c r="H441" s="387">
        <v>756661936.89999998</v>
      </c>
      <c r="I441" s="218"/>
      <c r="J441" s="218"/>
      <c r="K441" s="133"/>
      <c r="M441" s="133">
        <f t="shared" si="6"/>
        <v>3</v>
      </c>
    </row>
    <row r="442" spans="1:13">
      <c r="A442" s="212" t="s">
        <v>122</v>
      </c>
      <c r="B442" s="209" t="s">
        <v>123</v>
      </c>
      <c r="C442" s="249">
        <v>261811362</v>
      </c>
      <c r="D442" s="249">
        <v>0</v>
      </c>
      <c r="E442" s="249">
        <v>226785922</v>
      </c>
      <c r="F442" s="249">
        <v>35025440</v>
      </c>
      <c r="G442" s="249">
        <v>0</v>
      </c>
      <c r="H442" s="260">
        <v>35025440</v>
      </c>
      <c r="I442" s="218"/>
      <c r="J442" s="218"/>
      <c r="K442" s="133"/>
      <c r="M442" s="133">
        <f t="shared" si="6"/>
        <v>6</v>
      </c>
    </row>
    <row r="443" spans="1:13">
      <c r="A443" s="313" t="s">
        <v>760</v>
      </c>
      <c r="B443" s="314" t="s">
        <v>598</v>
      </c>
      <c r="C443" s="248">
        <v>261811362</v>
      </c>
      <c r="D443" s="248">
        <v>0</v>
      </c>
      <c r="E443" s="248">
        <v>226785922</v>
      </c>
      <c r="F443" s="248">
        <v>35025440</v>
      </c>
      <c r="G443" s="248">
        <v>0</v>
      </c>
      <c r="H443" s="259">
        <v>35025440</v>
      </c>
      <c r="I443" s="218"/>
      <c r="J443" s="218"/>
      <c r="K443" s="133"/>
      <c r="M443" s="133">
        <f t="shared" si="6"/>
        <v>9</v>
      </c>
    </row>
    <row r="444" spans="1:13">
      <c r="A444" s="317" t="s">
        <v>761</v>
      </c>
      <c r="B444" s="318" t="s">
        <v>598</v>
      </c>
      <c r="C444" s="247">
        <v>261811362</v>
      </c>
      <c r="D444" s="247">
        <v>0</v>
      </c>
      <c r="E444" s="247">
        <v>226785922</v>
      </c>
      <c r="F444" s="247">
        <v>35025440</v>
      </c>
      <c r="G444" s="247">
        <v>0</v>
      </c>
      <c r="H444" s="258">
        <v>35025440</v>
      </c>
      <c r="I444" s="218"/>
      <c r="J444" s="218"/>
      <c r="K444" s="133"/>
      <c r="M444" s="133">
        <f t="shared" si="6"/>
        <v>13</v>
      </c>
    </row>
    <row r="445" spans="1:13">
      <c r="A445" s="212" t="s">
        <v>126</v>
      </c>
      <c r="B445" s="209" t="s">
        <v>127</v>
      </c>
      <c r="C445" s="249">
        <v>724670778.89999998</v>
      </c>
      <c r="D445" s="249">
        <v>57355217</v>
      </c>
      <c r="E445" s="249">
        <v>60389499</v>
      </c>
      <c r="F445" s="249">
        <v>721636496.89999998</v>
      </c>
      <c r="G445" s="249">
        <v>0</v>
      </c>
      <c r="H445" s="260">
        <v>721636496.89999998</v>
      </c>
      <c r="I445" s="218"/>
      <c r="J445" s="218"/>
      <c r="K445" s="133"/>
      <c r="M445" s="133">
        <f t="shared" si="6"/>
        <v>6</v>
      </c>
    </row>
    <row r="446" spans="1:13">
      <c r="A446" s="313" t="s">
        <v>762</v>
      </c>
      <c r="B446" s="314" t="s">
        <v>763</v>
      </c>
      <c r="C446" s="248">
        <v>724670778.89999998</v>
      </c>
      <c r="D446" s="248">
        <v>57355217</v>
      </c>
      <c r="E446" s="248">
        <v>60389499</v>
      </c>
      <c r="F446" s="248">
        <v>721636496.89999998</v>
      </c>
      <c r="G446" s="248">
        <v>0</v>
      </c>
      <c r="H446" s="259">
        <v>721636496.89999998</v>
      </c>
      <c r="I446" s="218"/>
      <c r="J446" s="218"/>
      <c r="K446" s="133"/>
      <c r="M446" s="133">
        <f t="shared" si="6"/>
        <v>9</v>
      </c>
    </row>
    <row r="447" spans="1:13">
      <c r="A447" s="268" t="s">
        <v>764</v>
      </c>
      <c r="B447" s="269" t="s">
        <v>763</v>
      </c>
      <c r="C447" s="227">
        <v>724670778.89999998</v>
      </c>
      <c r="D447" s="227">
        <v>57355217</v>
      </c>
      <c r="E447" s="227">
        <v>60389499</v>
      </c>
      <c r="F447" s="227">
        <v>721636496.89999998</v>
      </c>
      <c r="G447" s="227">
        <v>0</v>
      </c>
      <c r="H447" s="228">
        <v>721636496.89999998</v>
      </c>
      <c r="I447" s="218"/>
      <c r="J447" s="218"/>
      <c r="K447" s="133"/>
      <c r="M447" s="133">
        <f t="shared" si="6"/>
        <v>13</v>
      </c>
    </row>
    <row r="448" spans="1:13">
      <c r="A448" s="384" t="s">
        <v>130</v>
      </c>
      <c r="B448" s="385" t="s">
        <v>131</v>
      </c>
      <c r="C448" s="386">
        <v>-1333570525.9000001</v>
      </c>
      <c r="D448" s="386">
        <v>513961343</v>
      </c>
      <c r="E448" s="386">
        <v>284141139</v>
      </c>
      <c r="F448" s="386">
        <v>-1103750321.9000001</v>
      </c>
      <c r="G448" s="386">
        <v>0</v>
      </c>
      <c r="H448" s="387">
        <v>-1103750321.9000001</v>
      </c>
      <c r="I448" s="218"/>
      <c r="J448" s="218"/>
      <c r="K448" s="133"/>
      <c r="M448" s="133">
        <f t="shared" si="6"/>
        <v>3</v>
      </c>
    </row>
    <row r="449" spans="1:13">
      <c r="A449" s="212" t="s">
        <v>134</v>
      </c>
      <c r="B449" s="209" t="s">
        <v>765</v>
      </c>
      <c r="C449" s="249">
        <v>-347088385</v>
      </c>
      <c r="D449" s="249">
        <v>0</v>
      </c>
      <c r="E449" s="249">
        <v>0</v>
      </c>
      <c r="F449" s="249">
        <v>-347088385</v>
      </c>
      <c r="G449" s="249">
        <v>0</v>
      </c>
      <c r="H449" s="260">
        <v>-347088385</v>
      </c>
      <c r="I449" s="218"/>
      <c r="J449" s="218"/>
      <c r="K449" s="133"/>
      <c r="M449" s="133">
        <f t="shared" si="6"/>
        <v>6</v>
      </c>
    </row>
    <row r="450" spans="1:13">
      <c r="A450" s="313" t="s">
        <v>766</v>
      </c>
      <c r="B450" s="314" t="s">
        <v>767</v>
      </c>
      <c r="C450" s="248">
        <v>-347088385</v>
      </c>
      <c r="D450" s="248">
        <v>0</v>
      </c>
      <c r="E450" s="248">
        <v>0</v>
      </c>
      <c r="F450" s="248">
        <v>-347088385</v>
      </c>
      <c r="G450" s="248">
        <v>0</v>
      </c>
      <c r="H450" s="259">
        <v>-347088385</v>
      </c>
      <c r="I450" s="218"/>
      <c r="J450" s="218"/>
      <c r="K450" s="133"/>
      <c r="M450" s="133">
        <f t="shared" si="6"/>
        <v>9</v>
      </c>
    </row>
    <row r="451" spans="1:13">
      <c r="A451" s="317" t="s">
        <v>768</v>
      </c>
      <c r="B451" s="318" t="s">
        <v>767</v>
      </c>
      <c r="C451" s="247">
        <v>-347088385</v>
      </c>
      <c r="D451" s="247">
        <v>0</v>
      </c>
      <c r="E451" s="247">
        <v>0</v>
      </c>
      <c r="F451" s="247">
        <v>-347088385</v>
      </c>
      <c r="G451" s="247">
        <v>0</v>
      </c>
      <c r="H451" s="258">
        <v>-347088385</v>
      </c>
      <c r="I451" s="218"/>
      <c r="J451" s="218"/>
      <c r="K451" s="133"/>
      <c r="M451" s="133">
        <f t="shared" si="6"/>
        <v>13</v>
      </c>
    </row>
    <row r="452" spans="1:13">
      <c r="A452" s="212" t="s">
        <v>138</v>
      </c>
      <c r="B452" s="209" t="s">
        <v>139</v>
      </c>
      <c r="C452" s="249">
        <v>-986482140.89999998</v>
      </c>
      <c r="D452" s="249">
        <v>513961343</v>
      </c>
      <c r="E452" s="249">
        <v>284141139</v>
      </c>
      <c r="F452" s="249">
        <v>-756661936.89999998</v>
      </c>
      <c r="G452" s="249">
        <v>0</v>
      </c>
      <c r="H452" s="260">
        <v>-756661936.89999998</v>
      </c>
      <c r="I452" s="218"/>
      <c r="J452" s="218"/>
      <c r="K452" s="133"/>
      <c r="M452" s="133">
        <f t="shared" si="6"/>
        <v>6</v>
      </c>
    </row>
    <row r="453" spans="1:13">
      <c r="A453" s="313" t="s">
        <v>769</v>
      </c>
      <c r="B453" s="314" t="s">
        <v>770</v>
      </c>
      <c r="C453" s="248">
        <v>-261811362</v>
      </c>
      <c r="D453" s="248">
        <v>226785922</v>
      </c>
      <c r="E453" s="248">
        <v>0</v>
      </c>
      <c r="F453" s="248">
        <v>-35025440</v>
      </c>
      <c r="G453" s="248">
        <v>0</v>
      </c>
      <c r="H453" s="259">
        <v>-35025440</v>
      </c>
      <c r="I453" s="218"/>
      <c r="J453" s="218"/>
      <c r="K453" s="133"/>
      <c r="M453" s="133">
        <f t="shared" si="6"/>
        <v>9</v>
      </c>
    </row>
    <row r="454" spans="1:13">
      <c r="A454" s="317" t="s">
        <v>771</v>
      </c>
      <c r="B454" s="318" t="s">
        <v>770</v>
      </c>
      <c r="C454" s="247">
        <v>-261811362</v>
      </c>
      <c r="D454" s="247">
        <v>226785922</v>
      </c>
      <c r="E454" s="247">
        <v>0</v>
      </c>
      <c r="F454" s="247">
        <v>-35025440</v>
      </c>
      <c r="G454" s="247">
        <v>0</v>
      </c>
      <c r="H454" s="258">
        <v>-35025440</v>
      </c>
      <c r="I454" s="218"/>
      <c r="J454" s="218"/>
      <c r="K454" s="133"/>
      <c r="M454" s="133">
        <f t="shared" si="6"/>
        <v>13</v>
      </c>
    </row>
    <row r="455" spans="1:13">
      <c r="A455" s="264" t="s">
        <v>772</v>
      </c>
      <c r="B455" s="265" t="s">
        <v>773</v>
      </c>
      <c r="C455" s="225">
        <v>-724670778.89999998</v>
      </c>
      <c r="D455" s="225">
        <v>287175421</v>
      </c>
      <c r="E455" s="225">
        <v>284141139</v>
      </c>
      <c r="F455" s="225">
        <v>-721636496.89999998</v>
      </c>
      <c r="G455" s="225">
        <v>0</v>
      </c>
      <c r="H455" s="226">
        <v>-721636496.89999998</v>
      </c>
      <c r="I455" s="218"/>
      <c r="J455" s="218"/>
      <c r="K455" s="133"/>
      <c r="M455" s="133">
        <f t="shared" si="6"/>
        <v>9</v>
      </c>
    </row>
    <row r="456" spans="1:13">
      <c r="A456" s="317" t="s">
        <v>774</v>
      </c>
      <c r="B456" s="318" t="s">
        <v>763</v>
      </c>
      <c r="C456" s="247">
        <v>-724670778.89999998</v>
      </c>
      <c r="D456" s="247">
        <v>287175421</v>
      </c>
      <c r="E456" s="247">
        <v>284141139</v>
      </c>
      <c r="F456" s="247">
        <v>-721636496.89999998</v>
      </c>
      <c r="G456" s="247">
        <v>0</v>
      </c>
      <c r="H456" s="258">
        <v>-721636496.89999998</v>
      </c>
      <c r="I456" s="218"/>
      <c r="J456" s="218"/>
      <c r="M456" s="133">
        <f t="shared" ref="M456:M477" si="7">+LEN(A456)</f>
        <v>13</v>
      </c>
    </row>
    <row r="457" spans="1:13">
      <c r="A457" s="215" t="s">
        <v>108</v>
      </c>
      <c r="B457" s="216" t="s">
        <v>109</v>
      </c>
      <c r="C457" s="229">
        <v>0</v>
      </c>
      <c r="D457" s="229">
        <v>36920896479</v>
      </c>
      <c r="E457" s="229">
        <v>36920896479</v>
      </c>
      <c r="F457" s="229">
        <v>0</v>
      </c>
      <c r="G457" s="229">
        <v>0</v>
      </c>
      <c r="H457" s="230">
        <v>0</v>
      </c>
      <c r="I457" s="218"/>
      <c r="J457" s="218"/>
      <c r="M457" s="133">
        <f t="shared" si="7"/>
        <v>1</v>
      </c>
    </row>
    <row r="458" spans="1:13">
      <c r="A458" s="384" t="s">
        <v>112</v>
      </c>
      <c r="B458" s="385" t="s">
        <v>113</v>
      </c>
      <c r="C458" s="386">
        <v>507886213802.84998</v>
      </c>
      <c r="D458" s="386">
        <v>0</v>
      </c>
      <c r="E458" s="386">
        <v>36920896479</v>
      </c>
      <c r="F458" s="386">
        <v>544807110281.84998</v>
      </c>
      <c r="G458" s="386">
        <v>0</v>
      </c>
      <c r="H458" s="387">
        <v>544807110281.84998</v>
      </c>
      <c r="I458" s="218"/>
      <c r="J458" s="218"/>
      <c r="M458" s="133">
        <f t="shared" si="7"/>
        <v>3</v>
      </c>
    </row>
    <row r="459" spans="1:13" ht="25.5">
      <c r="A459" s="212" t="s">
        <v>116</v>
      </c>
      <c r="B459" s="209" t="s">
        <v>117</v>
      </c>
      <c r="C459" s="249">
        <v>507875876847</v>
      </c>
      <c r="D459" s="249">
        <v>0</v>
      </c>
      <c r="E459" s="249">
        <v>36920896479</v>
      </c>
      <c r="F459" s="249">
        <v>544796773326</v>
      </c>
      <c r="G459" s="249">
        <v>0</v>
      </c>
      <c r="H459" s="260">
        <v>544796773326</v>
      </c>
      <c r="I459" s="218"/>
      <c r="J459" s="218"/>
      <c r="M459" s="133">
        <f t="shared" si="7"/>
        <v>6</v>
      </c>
    </row>
    <row r="460" spans="1:13">
      <c r="A460" s="313" t="s">
        <v>775</v>
      </c>
      <c r="B460" s="314" t="s">
        <v>776</v>
      </c>
      <c r="C460" s="248">
        <v>507875876847</v>
      </c>
      <c r="D460" s="248">
        <v>0</v>
      </c>
      <c r="E460" s="248">
        <v>36920896479</v>
      </c>
      <c r="F460" s="248">
        <v>544796773326</v>
      </c>
      <c r="G460" s="248">
        <v>0</v>
      </c>
      <c r="H460" s="259">
        <v>544796773326</v>
      </c>
      <c r="I460" s="218"/>
      <c r="J460" s="218"/>
      <c r="M460" s="133">
        <f t="shared" si="7"/>
        <v>9</v>
      </c>
    </row>
    <row r="461" spans="1:13">
      <c r="A461" s="317" t="s">
        <v>777</v>
      </c>
      <c r="B461" s="318" t="s">
        <v>776</v>
      </c>
      <c r="C461" s="247">
        <v>507875876847</v>
      </c>
      <c r="D461" s="247">
        <v>0</v>
      </c>
      <c r="E461" s="247">
        <v>36920896479</v>
      </c>
      <c r="F461" s="247">
        <v>544796773326</v>
      </c>
      <c r="G461" s="247">
        <v>0</v>
      </c>
      <c r="H461" s="258">
        <v>544796773326</v>
      </c>
      <c r="I461" s="218"/>
      <c r="J461" s="218"/>
      <c r="M461" s="133">
        <f t="shared" si="7"/>
        <v>13</v>
      </c>
    </row>
    <row r="462" spans="1:13">
      <c r="A462" s="212" t="s">
        <v>120</v>
      </c>
      <c r="B462" s="209" t="s">
        <v>121</v>
      </c>
      <c r="C462" s="249">
        <v>10336955.85</v>
      </c>
      <c r="D462" s="249">
        <v>0</v>
      </c>
      <c r="E462" s="249">
        <v>0</v>
      </c>
      <c r="F462" s="249">
        <v>10336955.85</v>
      </c>
      <c r="G462" s="249">
        <v>0</v>
      </c>
      <c r="H462" s="260">
        <v>10336955.85</v>
      </c>
      <c r="I462" s="218"/>
      <c r="J462" s="218"/>
      <c r="M462" s="133">
        <f t="shared" si="7"/>
        <v>6</v>
      </c>
    </row>
    <row r="463" spans="1:13">
      <c r="A463" s="313" t="s">
        <v>778</v>
      </c>
      <c r="B463" s="314" t="s">
        <v>779</v>
      </c>
      <c r="C463" s="248">
        <v>10336955.85</v>
      </c>
      <c r="D463" s="248">
        <v>0</v>
      </c>
      <c r="E463" s="248">
        <v>0</v>
      </c>
      <c r="F463" s="248">
        <v>10336955.85</v>
      </c>
      <c r="G463" s="248">
        <v>0</v>
      </c>
      <c r="H463" s="259">
        <v>10336955.85</v>
      </c>
      <c r="I463" s="218"/>
      <c r="J463" s="218"/>
      <c r="M463" s="133">
        <f t="shared" si="7"/>
        <v>9</v>
      </c>
    </row>
    <row r="464" spans="1:13">
      <c r="A464" s="317" t="s">
        <v>780</v>
      </c>
      <c r="B464" s="318" t="s">
        <v>779</v>
      </c>
      <c r="C464" s="247">
        <v>10336955.85</v>
      </c>
      <c r="D464" s="247">
        <v>0</v>
      </c>
      <c r="E464" s="247">
        <v>0</v>
      </c>
      <c r="F464" s="247">
        <v>10336955.85</v>
      </c>
      <c r="G464" s="247">
        <v>0</v>
      </c>
      <c r="H464" s="258">
        <v>10336955.85</v>
      </c>
      <c r="I464" s="218"/>
      <c r="J464" s="218"/>
      <c r="M464" s="133">
        <f t="shared" si="7"/>
        <v>13</v>
      </c>
    </row>
    <row r="465" spans="1:13">
      <c r="A465" s="384" t="s">
        <v>124</v>
      </c>
      <c r="B465" s="385" t="s">
        <v>125</v>
      </c>
      <c r="C465" s="386">
        <v>1338186070.3699999</v>
      </c>
      <c r="D465" s="386">
        <v>0</v>
      </c>
      <c r="E465" s="386">
        <v>0</v>
      </c>
      <c r="F465" s="386">
        <v>1338186070.3699999</v>
      </c>
      <c r="G465" s="386">
        <v>0</v>
      </c>
      <c r="H465" s="387">
        <v>1338186070.3699999</v>
      </c>
      <c r="I465" s="218"/>
      <c r="J465" s="218"/>
      <c r="M465" s="133">
        <f t="shared" si="7"/>
        <v>3</v>
      </c>
    </row>
    <row r="466" spans="1:13">
      <c r="A466" s="212" t="s">
        <v>128</v>
      </c>
      <c r="B466" s="209" t="s">
        <v>129</v>
      </c>
      <c r="C466" s="249">
        <v>1338186070.3699999</v>
      </c>
      <c r="D466" s="249">
        <v>0</v>
      </c>
      <c r="E466" s="249">
        <v>0</v>
      </c>
      <c r="F466" s="249">
        <v>1338186070.3699999</v>
      </c>
      <c r="G466" s="249">
        <v>0</v>
      </c>
      <c r="H466" s="260">
        <v>1338186070.3699999</v>
      </c>
      <c r="I466" s="218"/>
      <c r="J466" s="218"/>
      <c r="M466" s="133">
        <f t="shared" si="7"/>
        <v>6</v>
      </c>
    </row>
    <row r="467" spans="1:13">
      <c r="A467" s="313" t="s">
        <v>781</v>
      </c>
      <c r="B467" s="314" t="s">
        <v>782</v>
      </c>
      <c r="C467" s="248">
        <v>1338186070.3699999</v>
      </c>
      <c r="D467" s="248">
        <v>0</v>
      </c>
      <c r="E467" s="248">
        <v>0</v>
      </c>
      <c r="F467" s="248">
        <v>1338186070.3699999</v>
      </c>
      <c r="G467" s="248">
        <v>0</v>
      </c>
      <c r="H467" s="259">
        <v>1338186070.3699999</v>
      </c>
      <c r="I467" s="218"/>
      <c r="J467" s="218"/>
      <c r="M467" s="133">
        <f t="shared" si="7"/>
        <v>9</v>
      </c>
    </row>
    <row r="468" spans="1:13">
      <c r="A468" s="317" t="s">
        <v>783</v>
      </c>
      <c r="B468" s="318" t="s">
        <v>782</v>
      </c>
      <c r="C468" s="247">
        <v>1338186070.3699999</v>
      </c>
      <c r="D468" s="247">
        <v>0</v>
      </c>
      <c r="E468" s="247">
        <v>0</v>
      </c>
      <c r="F468" s="247">
        <v>1338186070.3699999</v>
      </c>
      <c r="G468" s="247">
        <v>0</v>
      </c>
      <c r="H468" s="258">
        <v>1338186070.3699999</v>
      </c>
      <c r="I468" s="133"/>
      <c r="J468" s="133"/>
      <c r="M468" s="133">
        <f t="shared" si="7"/>
        <v>13</v>
      </c>
    </row>
    <row r="469" spans="1:13">
      <c r="A469" s="384" t="s">
        <v>132</v>
      </c>
      <c r="B469" s="385" t="s">
        <v>133</v>
      </c>
      <c r="C469" s="386">
        <v>-509224399873.21997</v>
      </c>
      <c r="D469" s="386">
        <v>36920896479</v>
      </c>
      <c r="E469" s="386">
        <v>0</v>
      </c>
      <c r="F469" s="386">
        <v>-546145296352.21997</v>
      </c>
      <c r="G469" s="386">
        <v>0</v>
      </c>
      <c r="H469" s="387">
        <v>-546145296352.21997</v>
      </c>
      <c r="I469" s="133"/>
      <c r="J469" s="133"/>
      <c r="M469" s="133">
        <f t="shared" si="7"/>
        <v>3</v>
      </c>
    </row>
    <row r="470" spans="1:13">
      <c r="A470" s="212" t="s">
        <v>136</v>
      </c>
      <c r="B470" s="209" t="s">
        <v>137</v>
      </c>
      <c r="C470" s="249">
        <v>-507886213802.84998</v>
      </c>
      <c r="D470" s="249">
        <v>36920896479</v>
      </c>
      <c r="E470" s="249">
        <v>0</v>
      </c>
      <c r="F470" s="249">
        <v>-544807110281.84998</v>
      </c>
      <c r="G470" s="249">
        <v>0</v>
      </c>
      <c r="H470" s="260">
        <v>-544807110281.84998</v>
      </c>
      <c r="I470" s="133"/>
      <c r="J470" s="133"/>
      <c r="M470" s="133">
        <f t="shared" si="7"/>
        <v>6</v>
      </c>
    </row>
    <row r="471" spans="1:13" ht="25.5">
      <c r="A471" s="313" t="s">
        <v>784</v>
      </c>
      <c r="B471" s="314" t="s">
        <v>785</v>
      </c>
      <c r="C471" s="248">
        <v>-507875876847</v>
      </c>
      <c r="D471" s="248">
        <v>36920896479</v>
      </c>
      <c r="E471" s="248">
        <v>0</v>
      </c>
      <c r="F471" s="248">
        <v>-544796773326</v>
      </c>
      <c r="G471" s="248">
        <v>0</v>
      </c>
      <c r="H471" s="259">
        <v>-544796773326</v>
      </c>
      <c r="I471" s="133"/>
      <c r="J471" s="133"/>
      <c r="M471" s="133">
        <f t="shared" si="7"/>
        <v>9</v>
      </c>
    </row>
    <row r="472" spans="1:13" ht="25.5">
      <c r="A472" s="317" t="s">
        <v>786</v>
      </c>
      <c r="B472" s="318" t="s">
        <v>785</v>
      </c>
      <c r="C472" s="247">
        <v>-507875876847</v>
      </c>
      <c r="D472" s="247">
        <v>36920896479</v>
      </c>
      <c r="E472" s="247">
        <v>0</v>
      </c>
      <c r="F472" s="247">
        <v>-544796773326</v>
      </c>
      <c r="G472" s="247">
        <v>0</v>
      </c>
      <c r="H472" s="258">
        <v>-544796773326</v>
      </c>
      <c r="I472" s="133"/>
      <c r="J472" s="133"/>
      <c r="M472" s="133">
        <f t="shared" si="7"/>
        <v>13</v>
      </c>
    </row>
    <row r="473" spans="1:13">
      <c r="A473" s="313" t="s">
        <v>787</v>
      </c>
      <c r="B473" s="314" t="s">
        <v>788</v>
      </c>
      <c r="C473" s="248">
        <v>-10336955.85</v>
      </c>
      <c r="D473" s="248">
        <v>0</v>
      </c>
      <c r="E473" s="248">
        <v>0</v>
      </c>
      <c r="F473" s="248">
        <v>-10336955.85</v>
      </c>
      <c r="G473" s="248">
        <v>0</v>
      </c>
      <c r="H473" s="259">
        <v>-10336955.85</v>
      </c>
      <c r="I473" s="133"/>
      <c r="J473" s="133"/>
      <c r="M473" s="133">
        <f t="shared" si="7"/>
        <v>9</v>
      </c>
    </row>
    <row r="474" spans="1:13">
      <c r="A474" s="317" t="s">
        <v>789</v>
      </c>
      <c r="B474" s="318" t="s">
        <v>788</v>
      </c>
      <c r="C474" s="247">
        <v>-10336955.85</v>
      </c>
      <c r="D474" s="247">
        <v>0</v>
      </c>
      <c r="E474" s="247">
        <v>0</v>
      </c>
      <c r="F474" s="247">
        <v>-10336955.85</v>
      </c>
      <c r="G474" s="247">
        <v>0</v>
      </c>
      <c r="H474" s="258">
        <v>-10336955.85</v>
      </c>
      <c r="I474" s="133"/>
      <c r="J474" s="133"/>
      <c r="M474" s="133">
        <f t="shared" si="7"/>
        <v>13</v>
      </c>
    </row>
    <row r="475" spans="1:13">
      <c r="A475" s="212" t="s">
        <v>140</v>
      </c>
      <c r="B475" s="209" t="s">
        <v>141</v>
      </c>
      <c r="C475" s="249">
        <v>-1338186070.3699999</v>
      </c>
      <c r="D475" s="249">
        <v>0</v>
      </c>
      <c r="E475" s="249">
        <v>0</v>
      </c>
      <c r="F475" s="249">
        <v>-1338186070.3699999</v>
      </c>
      <c r="G475" s="249">
        <v>0</v>
      </c>
      <c r="H475" s="260">
        <v>-1338186070.3699999</v>
      </c>
      <c r="I475" s="133"/>
      <c r="J475" s="133"/>
      <c r="M475" s="133">
        <f t="shared" si="7"/>
        <v>6</v>
      </c>
    </row>
    <row r="476" spans="1:13" ht="30">
      <c r="A476" s="391" t="s">
        <v>790</v>
      </c>
      <c r="B476" s="388" t="s">
        <v>791</v>
      </c>
      <c r="C476" s="389">
        <v>-1338186070.3699999</v>
      </c>
      <c r="D476" s="389">
        <v>0</v>
      </c>
      <c r="E476" s="389">
        <v>0</v>
      </c>
      <c r="F476" s="389">
        <v>-1338186070.3699999</v>
      </c>
      <c r="G476" s="390">
        <v>0</v>
      </c>
      <c r="H476" s="392">
        <v>-1338186070.3699999</v>
      </c>
      <c r="M476" s="133">
        <f t="shared" si="7"/>
        <v>9</v>
      </c>
    </row>
    <row r="477" spans="1:13" ht="15.75" thickBot="1">
      <c r="A477" s="393" t="s">
        <v>792</v>
      </c>
      <c r="B477" s="394" t="s">
        <v>782</v>
      </c>
      <c r="C477" s="395">
        <v>-1338186070.3699999</v>
      </c>
      <c r="D477" s="395">
        <v>0</v>
      </c>
      <c r="E477" s="395">
        <v>0</v>
      </c>
      <c r="F477" s="395">
        <v>-1338186070.3699999</v>
      </c>
      <c r="G477" s="396">
        <v>0</v>
      </c>
      <c r="H477" s="397">
        <v>-1338186070.3699999</v>
      </c>
      <c r="M477" s="133">
        <f t="shared" si="7"/>
        <v>13</v>
      </c>
    </row>
  </sheetData>
  <autoFilter ref="A6:M477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JUNIO 2022</vt:lpstr>
      <vt:lpstr>JUNIO 2021</vt:lpstr>
      <vt:lpstr>'GCF-FOR09'!Área_de_impresión</vt:lpstr>
      <vt:lpstr>'GCF-FOR10'!Área_de_impresión</vt:lpstr>
      <vt:lpstr>'JUNIO 2021'!Área_de_impresión</vt:lpstr>
      <vt:lpstr>'JUNIO 2022'!Área_de_impresión</vt:lpstr>
      <vt:lpstr>'JUNIO 2021'!Títulos_a_imprimir</vt:lpstr>
      <vt:lpstr>'JUNIO 2022'!Títulos_a_imprimir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Pinzón R.</cp:lastModifiedBy>
  <cp:revision/>
  <cp:lastPrinted>2022-07-29T20:15:02Z</cp:lastPrinted>
  <dcterms:created xsi:type="dcterms:W3CDTF">2018-07-09T21:17:34Z</dcterms:created>
  <dcterms:modified xsi:type="dcterms:W3CDTF">2022-07-29T20:15:07Z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